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①データ入力" sheetId="1" state="visible" r:id="rId3"/>
    <sheet name="②KPIダッシュボード" sheetId="2" state="visible" r:id="rId4"/>
    <sheet name="③ABC分析詳細" sheetId="3" state="visible" r:id="rId5"/>
    <sheet name="④使い方ガイド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<sst xmlns="http://schemas.openxmlformats.org/spreadsheetml/2006/main" count="166" uniqueCount="128">
  <si>
    <t xml:space="preserve">売上分析KPIダッシュボード　|　データ入力シート</t>
  </si>
  <si>
    <t xml:space="preserve">【月別売上実績・予算・前年】　※青セルに数値を入力</t>
  </si>
  <si>
    <t xml:space="preserve">月</t>
  </si>
  <si>
    <t xml:space="preserve">今期実績</t>
  </si>
  <si>
    <t xml:space="preserve">今期予算</t>
  </si>
  <si>
    <t xml:space="preserve">前年実績</t>
  </si>
  <si>
    <t xml:space="preserve">前年比(%)</t>
  </si>
  <si>
    <t xml:space="preserve">予算達成率(%)</t>
  </si>
  <si>
    <r>
      <rPr>
        <sz val="11"/>
        <color theme="1"/>
        <rFont val="Calibri"/>
        <family val="2"/>
        <charset val="1"/>
      </rPr>
      <t xml:space="preserve">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</si>
  <si>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2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</si>
  <si>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3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</si>
  <si>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4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</si>
  <si>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</si>
  <si>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6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</si>
  <si>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7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</si>
  <si>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8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</si>
  <si>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9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</si>
  <si>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10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</si>
  <si>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</si>
  <si>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12</t>
    </r>
    <r>
      <rPr>
        <sz val="11"/>
        <color theme="1"/>
        <rFont val="Noto Sans CJK SC"/>
        <family val="2"/>
      </rPr>
      <t xml:space="preserve">月</t>
    </r>
  </si>
  <si>
    <t xml:space="preserve">合計</t>
  </si>
  <si>
    <t xml:space="preserve">【商品別売上　(ABC分析用)】　※青セルに入力</t>
  </si>
  <si>
    <t xml:space="preserve">商品名</t>
  </si>
  <si>
    <t xml:space="preserve">売上金額</t>
  </si>
  <si>
    <t xml:space="preserve">構成比(%)</t>
  </si>
  <si>
    <t xml:space="preserve">累計構成比(%)</t>
  </si>
  <si>
    <r>
      <rPr>
        <b val="true"/>
        <sz val="10"/>
        <color rgb="FFFFFFFF"/>
        <rFont val="Meiryo UI"/>
        <family val="0"/>
        <charset val="1"/>
      </rPr>
      <t xml:space="preserve">ABC</t>
    </r>
    <r>
      <rPr>
        <b val="true"/>
        <sz val="10"/>
        <color rgb="FFFFFFFF"/>
        <rFont val="Noto Sans CJK SC"/>
        <family val="2"/>
      </rPr>
      <t xml:space="preserve">ランク</t>
    </r>
  </si>
  <si>
    <t xml:space="preserve">商品A（主力品）</t>
  </si>
  <si>
    <t xml:space="preserve">商品B（定番品）</t>
  </si>
  <si>
    <t xml:space="preserve">商品C（新商品）</t>
  </si>
  <si>
    <t xml:space="preserve">商品D</t>
  </si>
  <si>
    <t xml:space="preserve">商品E</t>
  </si>
  <si>
    <t xml:space="preserve">商品F</t>
  </si>
  <si>
    <t xml:space="preserve">商品G</t>
  </si>
  <si>
    <t xml:space="preserve">商品H</t>
  </si>
  <si>
    <t xml:space="preserve">商品I</t>
  </si>
  <si>
    <t xml:space="preserve">商品J</t>
  </si>
  <si>
    <t xml:space="preserve">【得意先別売上　(上位10社)】　※青セルに入力</t>
  </si>
  <si>
    <t xml:space="preserve">得意先名</t>
  </si>
  <si>
    <t xml:space="preserve">今期売上</t>
  </si>
  <si>
    <t xml:space="preserve">前年売上</t>
  </si>
  <si>
    <t xml:space="preserve">前年比</t>
  </si>
  <si>
    <t xml:space="preserve">売上構成比</t>
  </si>
  <si>
    <t xml:space="preserve">㈱アルファ商事</t>
  </si>
  <si>
    <t xml:space="preserve">ベータ販売㈱</t>
  </si>
  <si>
    <t xml:space="preserve">㈱ガンマコーポ</t>
  </si>
  <si>
    <t xml:space="preserve">デルタ物産㈱</t>
  </si>
  <si>
    <t xml:space="preserve">㈱イプシロン</t>
  </si>
  <si>
    <t xml:space="preserve">ゼータ商会</t>
  </si>
  <si>
    <t xml:space="preserve">㈱エータ</t>
  </si>
  <si>
    <t xml:space="preserve">シータ産業㈱</t>
  </si>
  <si>
    <t xml:space="preserve">㈱イオタ</t>
  </si>
  <si>
    <t xml:space="preserve">カッパ㈱</t>
  </si>
  <si>
    <t xml:space="preserve">※ 青色セルに実際のデータを入力してください。数式セルは自動計算されます。</t>
  </si>
  <si>
    <t xml:space="preserve">※ 単位：千円</t>
  </si>
  <si>
    <t xml:space="preserve">📊  売上分析 KPI ダッシュボード</t>
  </si>
  <si>
    <t xml:space="preserve">＝ 経営判断を即座にサポートする統合KPI画面 ＝</t>
  </si>
  <si>
    <t xml:space="preserve">📈 今期累計売上</t>
  </si>
  <si>
    <t xml:space="preserve">🎯 今期予算</t>
  </si>
  <si>
    <t xml:space="preserve">📋 前年同期実績</t>
  </si>
  <si>
    <t xml:space="preserve">✅ 予算達成率</t>
  </si>
  <si>
    <t xml:space="preserve">📅 残予算</t>
  </si>
  <si>
    <t xml:space="preserve">千円</t>
  </si>
  <si>
    <t xml:space="preserve">▲前年比</t>
  </si>
  <si>
    <t xml:space="preserve">📅  月別売上推移</t>
  </si>
  <si>
    <r>
      <rPr>
        <b val="true"/>
        <sz val="12"/>
        <color rgb="FF1C2833"/>
        <rFont val="Meiryo UI"/>
        <family val="0"/>
        <charset val="1"/>
      </rPr>
      <t xml:space="preserve">🏆  ABC</t>
    </r>
    <r>
      <rPr>
        <b val="true"/>
        <sz val="12"/>
        <color rgb="FF1C2833"/>
        <rFont val="Noto Sans CJK SC"/>
        <family val="2"/>
      </rPr>
      <t xml:space="preserve">分析　商品別ランキング</t>
    </r>
  </si>
  <si>
    <t xml:space="preserve">実績</t>
  </si>
  <si>
    <t xml:space="preserve">予算</t>
  </si>
  <si>
    <t xml:space="preserve">前年</t>
  </si>
  <si>
    <t xml:space="preserve">達成率</t>
  </si>
  <si>
    <t xml:space="preserve">売上</t>
  </si>
  <si>
    <t xml:space="preserve">構成比</t>
  </si>
  <si>
    <t xml:space="preserve">累計</t>
  </si>
  <si>
    <t xml:space="preserve">ランク</t>
  </si>
  <si>
    <r>
      <rPr>
        <sz val="9"/>
        <color rgb="FF1C2833"/>
        <rFont val="Meiryo UI"/>
        <family val="0"/>
        <charset val="1"/>
      </rPr>
      <t xml:space="preserve">1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</si>
  <si>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2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</si>
  <si>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3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</si>
  <si>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4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</si>
  <si>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5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</si>
  <si>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6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</si>
  <si>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7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</si>
  <si>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8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</si>
  <si>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9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</si>
  <si>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10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</si>
  <si>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11</t>
    </r>
    <r>
      <rPr>
        <sz val="9"/>
        <color rgb="FF1C2833"/>
        <rFont val="Noto Sans CJK SC"/>
        <family val="2"/>
      </rPr>
      <t xml:space="preserve">月</t>
    </r>
  </si>
  <si>
    <r>
      <rPr>
        <sz val="9"/>
        <color rgb="FF1C2833"/>
        <rFont val="Meiryo UI"/>
        <family val="0"/>
        <charset val="1"/>
      </rPr>
      <t xml:space="preserve">12</t>
    </r>
    <r>
      <rPr>
        <sz val="9"/>
        <color rgb="FF1C2833"/>
        <rFont val="Noto Sans CJK SC"/>
        <family val="2"/>
      </rPr>
      <t xml:space="preserve">月</t>
    </r>
  </si>
  <si>
    <t xml:space="preserve">　■ Aランク: 売上上位70%　■ Bランク: 70〜90%　■ Cランク: 90〜100%</t>
  </si>
  <si>
    <t xml:space="preserve">🏢  得意先別売上ランキング (上位10社)</t>
  </si>
  <si>
    <t xml:space="preserve">📊  前年比・達成率　月次サマリー</t>
  </si>
  <si>
    <t xml:space="preserve">順位</t>
  </si>
  <si>
    <t xml:space="preserve">判定</t>
  </si>
  <si>
    <r>
      <rPr>
        <b val="true"/>
        <sz val="16"/>
        <color rgb="FFFFFFFF"/>
        <rFont val="Meiryo UI"/>
        <family val="0"/>
        <charset val="1"/>
      </rPr>
      <t xml:space="preserve">📊  ABC</t>
    </r>
    <r>
      <rPr>
        <b val="true"/>
        <sz val="16"/>
        <color rgb="FFFFFFFF"/>
        <rFont val="Noto Sans CJK SC"/>
        <family val="2"/>
      </rPr>
      <t xml:space="preserve">分析　詳細レポート</t>
    </r>
  </si>
  <si>
    <t xml:space="preserve">【ABC分析の見方】　A:上位70%　B:70〜90%　C:90〜100%</t>
  </si>
  <si>
    <t xml:space="preserve">戦略メモ</t>
  </si>
  <si>
    <t xml:space="preserve">主力商品。在庫切れ厳禁。優先的に資源配分。</t>
  </si>
  <si>
    <t xml:space="preserve">安定的な売上貢献。定期見直しで維持強化。</t>
  </si>
  <si>
    <t xml:space="preserve">成長中。プロモーション強化で上位へ。</t>
  </si>
  <si>
    <r>
      <rPr>
        <sz val="9"/>
        <color rgb="FF2C3E50"/>
        <rFont val="Meiryo UI"/>
        <family val="0"/>
        <charset val="1"/>
      </rPr>
      <t xml:space="preserve">B→A</t>
    </r>
    <r>
      <rPr>
        <sz val="9"/>
        <color rgb="FF2C3E50"/>
        <rFont val="Noto Sans CJK SC"/>
        <family val="2"/>
      </rPr>
      <t xml:space="preserve">昇格候補。重点フォローを推奨。</t>
    </r>
  </si>
  <si>
    <t xml:space="preserve">横ばい傾向。差別化施策を検討。</t>
  </si>
  <si>
    <t xml:space="preserve">コスト見直し対象。利益率の確認を。</t>
  </si>
  <si>
    <t xml:space="preserve">低貢献。廃番または改善を検討。</t>
  </si>
  <si>
    <t xml:space="preserve">要観察。季節性の確認が必要。</t>
  </si>
  <si>
    <t xml:space="preserve">低優先度。リソース最小化を推奨。</t>
  </si>
  <si>
    <t xml:space="preserve">廃番・統合を検討。</t>
  </si>
  <si>
    <t xml:space="preserve">ランク別集計</t>
  </si>
  <si>
    <r>
      <rPr>
        <b val="true"/>
        <sz val="11"/>
        <color rgb="FFFFFFFF"/>
        <rFont val="Meiryo UI"/>
        <family val="0"/>
        <charset val="1"/>
      </rPr>
      <t xml:space="preserve">A</t>
    </r>
    <r>
      <rPr>
        <b val="true"/>
        <sz val="11"/>
        <color rgb="FFFFFFFF"/>
        <rFont val="Noto Sans CJK SC"/>
        <family val="2"/>
      </rPr>
      <t xml:space="preserve">ランク商品数</t>
    </r>
  </si>
  <si>
    <r>
      <rPr>
        <b val="true"/>
        <sz val="11"/>
        <color rgb="FFFFFFFF"/>
        <rFont val="Meiryo UI"/>
        <family val="0"/>
        <charset val="1"/>
      </rPr>
      <t xml:space="preserve">B</t>
    </r>
    <r>
      <rPr>
        <b val="true"/>
        <sz val="11"/>
        <color rgb="FFFFFFFF"/>
        <rFont val="Noto Sans CJK SC"/>
        <family val="2"/>
      </rPr>
      <t xml:space="preserve">ランク商品数</t>
    </r>
  </si>
  <si>
    <r>
      <rPr>
        <b val="true"/>
        <sz val="11"/>
        <color rgb="FFFFFFFF"/>
        <rFont val="Meiryo UI"/>
        <family val="0"/>
        <charset val="1"/>
      </rPr>
      <t xml:space="preserve">C</t>
    </r>
    <r>
      <rPr>
        <b val="true"/>
        <sz val="11"/>
        <color rgb="FFFFFFFF"/>
        <rFont val="Noto Sans CJK SC"/>
        <family val="2"/>
      </rPr>
      <t xml:space="preserve">ランク商品数</t>
    </r>
  </si>
  <si>
    <t xml:space="preserve">📘　売上分析KPIダッシュボード　使い方ガイド</t>
  </si>
  <si>
    <t xml:space="preserve">【STEP 1】 ①データ入力シートを開く</t>
  </si>
  <si>
    <t xml:space="preserve">→「①データ入力」シートタブをクリックしてください。</t>
  </si>
  <si>
    <t xml:space="preserve">【STEP 2】 月別売上を入力する</t>
  </si>
  <si>
    <t xml:space="preserve">→「今期実績」「今期予算」「前年実績」の3列を月ごとに入力します。</t>
  </si>
  <si>
    <t xml:space="preserve">→ 前年比・予算達成率は自動計算されます。入力不要です。</t>
  </si>
  <si>
    <t xml:space="preserve">【STEP 3】 商品別売上を入力する</t>
  </si>
  <si>
    <t xml:space="preserve">→「商品別売上 (ABC分析用)」の「商品名」と「売上金額」を入力します。</t>
  </si>
  <si>
    <t xml:space="preserve">→ 構成比・累計・ABCランクは自動計算されます。</t>
  </si>
  <si>
    <t xml:space="preserve">【STEP 4】 得意先別売上を入力する</t>
  </si>
  <si>
    <t xml:space="preserve">→「得意先名」「今期売上」「前年売上」を入力してください。</t>
  </si>
  <si>
    <t xml:space="preserve">【STEP 5】 ダッシュボードを確認する</t>
  </si>
  <si>
    <t xml:space="preserve">→「②KPIダッシュボード」シートで全KPIを1画面で確認できます。</t>
  </si>
  <si>
    <t xml:space="preserve">→「③ABC分析詳細」シートで商品戦略の詳細が確認できます。</t>
  </si>
  <si>
    <t xml:space="preserve">【注意事項】</t>
  </si>
  <si>
    <t xml:space="preserve">・数式セル（黒字）は絶対に書き換えないでください。</t>
  </si>
  <si>
    <t xml:space="preserve">・青字セルがデータ入力箇所です。</t>
  </si>
  <si>
    <t xml:space="preserve">・単位は千円です。適宜変更してご利用ください。</t>
  </si>
  <si>
    <t xml:space="preserve">・商品数・得意先数は10件固定です（行の追加は数式の修正が必要）。</t>
  </si>
  <si>
    <t xml:space="preserve">本ファイルは自由に編集してご利用いただけます。商用・社内利用OK。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</si>
</sst>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General"/>
    <numFmt numFmtId="167" formatCode="0.0%"/>
  </numFmts>
  <fonts count="4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 CJK SC"/>
      <family val="2"/>
      <charset val="1"/>
    </font>
    <font>
      <b val="true"/>
      <sz val="12"/>
      <color rgb="FFFFFFFF"/>
      <name val="Noto Sans CJK SC"/>
      <family val="2"/>
      <charset val="1"/>
    </font>
    <font>
      <b val="true"/>
      <sz val="10"/>
      <color rgb="FFFFFFFF"/>
      <name val="Noto Sans CJK SC"/>
      <family val="2"/>
      <charset val="1"/>
    </font>
    <font>
      <sz val="11"/>
      <color theme="1"/>
      <name val="Noto Sans CJK SC"/>
      <family val="2"/>
    </font>
    <font>
      <sz val="10"/>
      <color rgb="FF1A5276"/>
      <name val="Meiryo UI"/>
      <family val="0"/>
      <charset val="1"/>
    </font>
    <font>
      <sz val="11"/>
      <color theme="1"/>
      <name val="Noto Sans CJK SC"/>
      <family val="2"/>
      <charset val="1"/>
    </font>
    <font>
      <b val="true"/>
      <sz val="10"/>
      <color rgb="FF1C2833"/>
      <name val="Meiryo UI"/>
      <family val="0"/>
      <charset val="1"/>
    </font>
    <font>
      <b val="true"/>
      <sz val="10"/>
      <color rgb="FFFFFFFF"/>
      <name val="Meiryo UI"/>
      <family val="0"/>
      <charset val="1"/>
    </font>
    <font>
      <b val="true"/>
      <sz val="10"/>
      <color rgb="FFFFFFFF"/>
      <name val="Noto Sans CJK SC"/>
      <family val="2"/>
    </font>
    <font>
      <i val="true"/>
      <sz val="9"/>
      <color rgb="FF7F8C8D"/>
      <name val="Noto Sans CJK SC"/>
      <family val="2"/>
      <charset val="1"/>
    </font>
    <font>
      <b val="true"/>
      <sz val="18"/>
      <color rgb="FFFFFFFF"/>
      <name val="Noto Sans CJK SC"/>
      <family val="2"/>
      <charset val="1"/>
    </font>
    <font>
      <sz val="10"/>
      <color rgb="FFAEB6BF"/>
      <name val="Noto Sans CJK SC"/>
      <family val="2"/>
      <charset val="1"/>
    </font>
    <font>
      <b val="true"/>
      <sz val="10"/>
      <color rgb="FFF0F4F8"/>
      <name val="Noto Sans CJK SC"/>
      <family val="2"/>
      <charset val="1"/>
    </font>
    <font>
      <b val="true"/>
      <sz val="18"/>
      <color rgb="FF1C2833"/>
      <name val="Meiryo UI"/>
      <family val="0"/>
      <charset val="1"/>
    </font>
    <font>
      <sz val="9"/>
      <color rgb="FF7F8C8D"/>
      <name val="Noto Sans CJK SC"/>
      <family val="2"/>
      <charset val="1"/>
    </font>
    <font>
      <b val="true"/>
      <sz val="11"/>
      <color rgb="FF1C2833"/>
      <name val="Meiryo UI"/>
      <family val="0"/>
      <charset val="1"/>
    </font>
    <font>
      <sz val="8"/>
      <color rgb="FF7F8C8D"/>
      <name val="Noto Sans CJK SC"/>
      <family val="2"/>
      <charset val="1"/>
    </font>
    <font>
      <b val="true"/>
      <sz val="12"/>
      <color rgb="FF1C2833"/>
      <name val="Noto Sans CJK SC"/>
      <family val="2"/>
      <charset val="1"/>
    </font>
    <font>
      <b val="true"/>
      <sz val="12"/>
      <color rgb="FF1C2833"/>
      <name val="Meiryo UI"/>
      <family val="0"/>
      <charset val="1"/>
    </font>
    <font>
      <b val="true"/>
      <sz val="12"/>
      <color rgb="FF1C2833"/>
      <name val="Noto Sans CJK SC"/>
      <family val="2"/>
    </font>
    <font>
      <b val="true"/>
      <sz val="9"/>
      <color rgb="FFFFFFFF"/>
      <name val="Noto Sans CJK SC"/>
      <family val="2"/>
      <charset val="1"/>
    </font>
    <font>
      <sz val="9"/>
      <color rgb="FF1C2833"/>
      <name val="Meiryo UI"/>
      <family val="0"/>
      <charset val="1"/>
    </font>
    <font>
      <sz val="9"/>
      <color rgb="FF1C2833"/>
      <name val="Noto Sans CJK SC"/>
      <family val="2"/>
    </font>
    <font>
      <b val="true"/>
      <sz val="10"/>
      <color rgb="FF1C2833"/>
      <name val="Noto Sans CJK SC"/>
      <family val="2"/>
      <charset val="1"/>
    </font>
    <font>
      <b val="true"/>
      <sz val="11"/>
      <color rgb="FFB7950B"/>
      <name val="Meiryo UI"/>
      <family val="0"/>
      <charset val="1"/>
    </font>
    <font>
      <b val="true"/>
      <sz val="11"/>
      <color rgb="FF909497"/>
      <name val="Meiryo UI"/>
      <family val="0"/>
      <charset val="1"/>
    </font>
    <font>
      <b val="true"/>
      <sz val="11"/>
      <color rgb="FF784212"/>
      <name val="Meiryo UI"/>
      <family val="0"/>
      <charset val="1"/>
    </font>
    <font>
      <b val="true"/>
      <sz val="16"/>
      <color rgb="FFFFFFFF"/>
      <name val="Meiryo UI"/>
      <family val="0"/>
      <charset val="1"/>
    </font>
    <font>
      <b val="true"/>
      <sz val="16"/>
      <color rgb="FFFFFFFF"/>
      <name val="Noto Sans CJK SC"/>
      <family val="2"/>
    </font>
    <font>
      <b val="true"/>
      <sz val="11"/>
      <color rgb="FF1C2833"/>
      <name val="Noto Sans CJK SC"/>
      <family val="2"/>
      <charset val="1"/>
    </font>
    <font>
      <sz val="10"/>
      <color rgb="FF1C2833"/>
      <name val="Noto Sans CJK SC"/>
      <family val="2"/>
      <charset val="1"/>
    </font>
    <font>
      <sz val="10"/>
      <color rgb="FF1C2833"/>
      <name val="Meiryo UI"/>
      <family val="0"/>
      <charset val="1"/>
    </font>
    <font>
      <sz val="9"/>
      <color rgb="FF2C3E50"/>
      <name val="Noto Sans CJK SC"/>
      <family val="2"/>
      <charset val="1"/>
    </font>
    <font>
      <sz val="9"/>
      <color rgb="FF2C3E50"/>
      <name val="Meiryo UI"/>
      <family val="0"/>
      <charset val="1"/>
    </font>
    <font>
      <sz val="9"/>
      <color rgb="FF2C3E50"/>
      <name val="Noto Sans CJK SC"/>
      <family val="2"/>
    </font>
    <font>
      <b val="true"/>
      <sz val="11"/>
      <color rgb="FFFFFFFF"/>
      <name val="Meiryo UI"/>
      <family val="0"/>
      <charset val="1"/>
    </font>
    <font>
      <b val="true"/>
      <sz val="11"/>
      <color rgb="FFFFFFFF"/>
      <name val="Noto Sans CJK SC"/>
      <family val="2"/>
    </font>
    <font>
      <b val="true"/>
      <sz val="14"/>
      <color rgb="FF1C2833"/>
      <name val="Meiryo UI"/>
      <family val="0"/>
      <charset val="1"/>
    </font>
    <font>
      <sz val="10"/>
      <color rgb="FF2C3E50"/>
      <name val="Noto Sans CJK SC"/>
      <family val="2"/>
      <charset val="1"/>
    </font>
    <font>
      <sz val="10"/>
      <color rgb="FF2C3E50"/>
      <name val="Meiryo UI"/>
      <family val="0"/>
      <charset val="1"/>
    </font>
    <font>
      <i val="true"/>
      <sz val="9"/>
      <color rgb="FF95A5A6"/>
      <name val="Noto Sans CJK SC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1E2A3A"/>
        <bgColor rgb="FF1C2833"/>
      </patternFill>
    </fill>
    <fill>
      <patternFill patternType="solid">
        <fgColor rgb="FF2E86AB"/>
        <bgColor rgb="FF16A085"/>
      </patternFill>
    </fill>
    <fill>
      <patternFill patternType="solid">
        <fgColor rgb="FFEBF5FB"/>
        <bgColor rgb="FFF0F4F8"/>
      </patternFill>
    </fill>
    <fill>
      <patternFill patternType="solid">
        <fgColor rgb="FFD5D8DC"/>
        <bgColor rgb="FFBDC3C7"/>
      </patternFill>
    </fill>
    <fill>
      <patternFill patternType="solid">
        <fgColor rgb="FF154360"/>
        <bgColor rgb="FF1A5276"/>
      </patternFill>
    </fill>
    <fill>
      <patternFill patternType="solid">
        <fgColor rgb="FF7F8C8D"/>
        <bgColor rgb="FF909497"/>
      </patternFill>
    </fill>
    <fill>
      <patternFill patternType="solid">
        <fgColor rgb="FF16A085"/>
        <bgColor rgb="FF27AE60"/>
      </patternFill>
    </fill>
    <fill>
      <patternFill patternType="solid">
        <fgColor rgb="FF8E44AD"/>
        <bgColor rgb="FF993366"/>
      </patternFill>
    </fill>
    <fill>
      <patternFill patternType="solid">
        <fgColor rgb="FF27AE60"/>
        <bgColor rgb="FF16A085"/>
      </patternFill>
    </fill>
    <fill>
      <patternFill patternType="solid">
        <fgColor rgb="FFF39C12"/>
        <bgColor rgb="FFB7950B"/>
      </patternFill>
    </fill>
    <fill>
      <patternFill patternType="solid">
        <fgColor rgb="FFFFFFFF"/>
        <bgColor rgb="FFF0F4F8"/>
      </patternFill>
    </fill>
    <fill>
      <patternFill patternType="solid">
        <fgColor rgb="FFF0F4F8"/>
        <bgColor rgb="FFEBF5FB"/>
      </patternFill>
    </fill>
    <fill>
      <patternFill patternType="solid">
        <fgColor rgb="FFE74C3C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 diagonalUp="false" diagonalDown="false"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 diagonalUp="false" diagonalDown="false">
      <left/>
      <right/>
      <top/>
      <bottom style="medium">
        <color rgb="FF2E86A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9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1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7950B"/>
      <rgbColor rgb="FF800080"/>
      <rgbColor rgb="FF16A085"/>
      <rgbColor rgb="FFBDC3C7"/>
      <rgbColor rgb="FF7F8C8D"/>
      <rgbColor rgb="FF95A5A6"/>
      <rgbColor rgb="FF8E44AD"/>
      <rgbColor rgb="FFF0F4F8"/>
      <rgbColor rgb="FFEBF5FB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2E86AB"/>
      <rgbColor rgb="FF0000FF"/>
      <rgbColor rgb="FF00CCFF"/>
      <rgbColor rgb="FFCCFFFF"/>
      <rgbColor rgb="FFCCFFCC"/>
      <rgbColor rgb="FFFFFF99"/>
      <rgbColor rgb="FFAEB6BF"/>
      <rgbColor rgb="FFFF99CC"/>
      <rgbColor rgb="FFCC99FF"/>
      <rgbColor rgb="FFFFCC99"/>
      <rgbColor rgb="FF3366FF"/>
      <rgbColor rgb="FF33CCCC"/>
      <rgbColor rgb="FF99CC00"/>
      <rgbColor rgb="FFFFCC00"/>
      <rgbColor rgb="FFF39C12"/>
      <rgbColor rgb="FFE74C3C"/>
      <rgbColor rgb="FF666699"/>
      <rgbColor rgb="FF909497"/>
      <rgbColor rgb="FF154360"/>
      <rgbColor rgb="FF27AE60"/>
      <rgbColor rgb="FF1E2A3A"/>
      <rgbColor rgb="FF1C2833"/>
      <rgbColor rgb="FF784212"/>
      <rgbColor rgb="FF993366"/>
      <rgbColor rgb="FF1A5276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79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3" min="3" style="1" width="14"/>
  </cols>
  <sheetData>
    <row r="1" customFormat="false" ht="36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8" hidden="false" customHeight="true" outlineLevel="0" collapsed="false"/>
    <row r="3" customFormat="false" ht="24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customFormat="false" ht="21.75" hidden="false" customHeight="true" outlineLevel="0" collapsed="false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customFormat="false" ht="18.75" hidden="false" customHeight="true" outlineLevel="0" collapsed="false">
      <c r="B5" s="5" t="s">
        <v>8</v>
      </c>
      <c r="C5" s="6" t="n">
        <v>8500</v>
      </c>
      <c r="D5" s="6" t="n">
        <v>9000</v>
      </c>
      <c r="E5" s="6" t="n">
        <v>7800</v>
      </c>
      <c r="F5" s="5" t="n">
        <f aca="false">IF(E5&gt;0,C5/E5,"－")</f>
        <v>1.08974358974359</v>
      </c>
      <c r="G5" s="5" t="n">
        <f aca="false">IF(D5&gt;0,C5/D5,"－")</f>
        <v>0.944444444444444</v>
      </c>
    </row>
    <row r="6" customFormat="false" ht="18.75" hidden="false" customHeight="true" outlineLevel="0" collapsed="false">
      <c r="B6" s="5" t="s">
        <v>9</v>
      </c>
      <c r="C6" s="6" t="n">
        <v>9200</v>
      </c>
      <c r="D6" s="6" t="n">
        <v>9500</v>
      </c>
      <c r="E6" s="6" t="n">
        <v>8500</v>
      </c>
      <c r="F6" s="5" t="n">
        <f aca="false">IF(E6&gt;0,C6/E6,"－")</f>
        <v>1.08235294117647</v>
      </c>
      <c r="G6" s="5" t="n">
        <f aca="false">IF(D6&gt;0,C6/D6,"－")</f>
        <v>0.968421052631579</v>
      </c>
    </row>
    <row r="7" customFormat="false" ht="18.75" hidden="false" customHeight="true" outlineLevel="0" collapsed="false">
      <c r="B7" s="5" t="s">
        <v>10</v>
      </c>
      <c r="C7" s="6" t="n">
        <v>10100</v>
      </c>
      <c r="D7" s="6" t="n">
        <v>10000</v>
      </c>
      <c r="E7" s="6" t="n">
        <v>9600</v>
      </c>
      <c r="F7" s="5" t="n">
        <f aca="false">IF(E7&gt;0,C7/E7,"－")</f>
        <v>1.05208333333333</v>
      </c>
      <c r="G7" s="5" t="n">
        <f aca="false">IF(D7&gt;0,C7/D7,"－")</f>
        <v>1.01</v>
      </c>
    </row>
    <row r="8" customFormat="false" ht="18.75" hidden="false" customHeight="true" outlineLevel="0" collapsed="false">
      <c r="B8" s="5" t="s">
        <v>11</v>
      </c>
      <c r="C8" s="6" t="n">
        <v>9800</v>
      </c>
      <c r="D8" s="6" t="n">
        <v>10200</v>
      </c>
      <c r="E8" s="6" t="n">
        <v>9100</v>
      </c>
      <c r="F8" s="5" t="n">
        <f aca="false">IF(E8&gt;0,C8/E8,"－")</f>
        <v>1.07692307692308</v>
      </c>
      <c r="G8" s="5" t="n">
        <f aca="false">IF(D8&gt;0,C8/D8,"－")</f>
        <v>0.96078431372549</v>
      </c>
    </row>
    <row r="9" customFormat="false" ht="18.75" hidden="false" customHeight="true" outlineLevel="0" collapsed="false">
      <c r="B9" s="5" t="s">
        <v>12</v>
      </c>
      <c r="C9" s="6" t="n">
        <v>11200</v>
      </c>
      <c r="D9" s="6" t="n">
        <v>11000</v>
      </c>
      <c r="E9" s="6" t="n">
        <v>10200</v>
      </c>
      <c r="F9" s="5" t="n">
        <f aca="false">IF(E9&gt;0,C9/E9,"－")</f>
        <v>1.09803921568627</v>
      </c>
      <c r="G9" s="5" t="n">
        <f aca="false">IF(D9&gt;0,C9/D9,"－")</f>
        <v>1.01818181818182</v>
      </c>
    </row>
    <row r="10" customFormat="false" ht="18.75" hidden="false" customHeight="true" outlineLevel="0" collapsed="false">
      <c r="B10" s="5" t="s">
        <v>13</v>
      </c>
      <c r="C10" s="6" t="n">
        <v>12500</v>
      </c>
      <c r="D10" s="6" t="n">
        <v>12000</v>
      </c>
      <c r="E10" s="6" t="n">
        <v>11800</v>
      </c>
      <c r="F10" s="5" t="n">
        <f aca="false">IF(E10&gt;0,C10/E10,"－")</f>
        <v>1.05932203389831</v>
      </c>
      <c r="G10" s="5" t="n">
        <f aca="false">IF(D10&gt;0,C10/D10,"－")</f>
        <v>1.04166666666667</v>
      </c>
    </row>
    <row r="11" customFormat="false" ht="18.75" hidden="false" customHeight="true" outlineLevel="0" collapsed="false">
      <c r="B11" s="5" t="s">
        <v>14</v>
      </c>
      <c r="C11" s="6" t="n">
        <v>10800</v>
      </c>
      <c r="D11" s="6" t="n">
        <v>11000</v>
      </c>
      <c r="E11" s="6" t="n">
        <v>10100</v>
      </c>
      <c r="F11" s="5" t="n">
        <f aca="false">IF(E11&gt;0,C11/E11,"－")</f>
        <v>1.06930693069307</v>
      </c>
      <c r="G11" s="5" t="n">
        <f aca="false">IF(D11&gt;0,C11/D11,"－")</f>
        <v>0.981818181818182</v>
      </c>
    </row>
    <row r="12" customFormat="false" ht="18.75" hidden="false" customHeight="true" outlineLevel="0" collapsed="false">
      <c r="B12" s="5" t="s">
        <v>15</v>
      </c>
      <c r="C12" s="6" t="n">
        <v>11500</v>
      </c>
      <c r="D12" s="6" t="n">
        <v>11500</v>
      </c>
      <c r="E12" s="6" t="n">
        <v>10900</v>
      </c>
      <c r="F12" s="5" t="n">
        <f aca="false">IF(E12&gt;0,C12/E12,"－")</f>
        <v>1.05504587155963</v>
      </c>
      <c r="G12" s="5" t="n">
        <f aca="false">IF(D12&gt;0,C12/D12,"－")</f>
        <v>1</v>
      </c>
    </row>
    <row r="13" customFormat="false" ht="18.75" hidden="false" customHeight="true" outlineLevel="0" collapsed="false">
      <c r="B13" s="5" t="s">
        <v>16</v>
      </c>
      <c r="C13" s="6" t="n">
        <v>12800</v>
      </c>
      <c r="D13" s="6" t="n">
        <v>12500</v>
      </c>
      <c r="E13" s="6" t="n">
        <v>12000</v>
      </c>
      <c r="F13" s="5" t="n">
        <f aca="false">IF(E13&gt;0,C13/E13,"－")</f>
        <v>1.06666666666667</v>
      </c>
      <c r="G13" s="5" t="n">
        <f aca="false">IF(D13&gt;0,C13/D13,"－")</f>
        <v>1.024</v>
      </c>
    </row>
    <row r="14" customFormat="false" ht="18.75" hidden="false" customHeight="true" outlineLevel="0" collapsed="false">
      <c r="B14" s="5" t="s">
        <v>17</v>
      </c>
      <c r="C14" s="6" t="n">
        <v>13200</v>
      </c>
      <c r="D14" s="6" t="n">
        <v>13000</v>
      </c>
      <c r="E14" s="6" t="n">
        <v>12400</v>
      </c>
      <c r="F14" s="5" t="n">
        <f aca="false">IF(E14&gt;0,C14/E14,"－")</f>
        <v>1.06451612903226</v>
      </c>
      <c r="G14" s="5" t="n">
        <f aca="false">IF(D14&gt;0,C14/D14,"－")</f>
        <v>1.01538461538462</v>
      </c>
    </row>
    <row r="15" customFormat="false" ht="18.75" hidden="false" customHeight="true" outlineLevel="0" collapsed="false">
      <c r="B15" s="5" t="s">
        <v>18</v>
      </c>
      <c r="C15" s="6"/>
      <c r="D15" s="6" t="n">
        <v>13500</v>
      </c>
      <c r="E15" s="6" t="n">
        <v>11800</v>
      </c>
      <c r="F15" s="5" t="n">
        <f aca="false">IF(E15&gt;0,C15/E15,"－")</f>
        <v>0</v>
      </c>
      <c r="G15" s="5" t="n">
        <f aca="false">IF(D15&gt;0,C15/D15,"－")</f>
        <v>0</v>
      </c>
    </row>
    <row r="16" customFormat="false" ht="18.75" hidden="false" customHeight="true" outlineLevel="0" collapsed="false">
      <c r="B16" s="5" t="s">
        <v>19</v>
      </c>
      <c r="C16" s="6"/>
      <c r="D16" s="6" t="n">
        <v>14000</v>
      </c>
      <c r="E16" s="6" t="n">
        <v>12200</v>
      </c>
      <c r="F16" s="5" t="n">
        <f aca="false">IF(E16&gt;0,C16/E16,"－")</f>
        <v>0</v>
      </c>
      <c r="G16" s="5" t="n">
        <f aca="false">IF(D16&gt;0,C16/D16,"－")</f>
        <v>0</v>
      </c>
    </row>
    <row r="17" customFormat="false" ht="18.75" hidden="false" customHeight="true" outlineLevel="0" collapsed="false">
      <c r="B17" s="7" t="s">
        <v>20</v>
      </c>
      <c r="C17" s="8" t="n">
        <f aca="false">SUM(C5:C16)</f>
        <v>109600</v>
      </c>
      <c r="D17" s="8" t="n">
        <f aca="false">SUM(D5:D16)</f>
        <v>137200</v>
      </c>
      <c r="E17" s="8" t="n">
        <f aca="false">SUM(E5:E16)</f>
        <v>126400</v>
      </c>
      <c r="F17" s="9" t="n">
        <f aca="false">IF(E17&gt;0,C17/E17,"－")</f>
        <v>0.867088607594937</v>
      </c>
      <c r="G17" s="9" t="n">
        <f aca="false">IF(D17&gt;0,C17/D17,"－")</f>
        <v>0.798833819241983</v>
      </c>
    </row>
    <row r="18" customFormat="false" ht="18" hidden="false" customHeight="true" outlineLevel="0" collapsed="false"/>
    <row r="19" customFormat="false" ht="24" hidden="false" customHeight="true" outlineLevel="0" collapsed="false">
      <c r="B19" s="3" t="s">
        <v>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21.75" hidden="false" customHeight="true" outlineLevel="0" collapsed="false">
      <c r="B20" s="4" t="s">
        <v>22</v>
      </c>
      <c r="C20" s="4" t="s">
        <v>23</v>
      </c>
      <c r="D20" s="4" t="s">
        <v>24</v>
      </c>
      <c r="E20" s="4" t="s">
        <v>25</v>
      </c>
      <c r="F20" s="10" t="s">
        <v>26</v>
      </c>
    </row>
    <row r="21" customFormat="false" ht="18.75" hidden="false" customHeight="true" outlineLevel="0" collapsed="false">
      <c r="B21" s="11" t="s">
        <v>27</v>
      </c>
      <c r="C21" s="6" t="n">
        <v>45000</v>
      </c>
      <c r="D21" s="9" t="n">
        <f aca="false">IF(C$31&gt;0,C21/C$31,0)</f>
        <v>0.338855421686747</v>
      </c>
      <c r="E21" s="9" t="n">
        <f aca="false">D21</f>
        <v>0.338855421686747</v>
      </c>
      <c r="F21" s="12" t="str">
        <f aca="false">IF(E21&lt;=0.7,"A",IF(E21&lt;=0.9,"B","C"))</f>
        <v>A</v>
      </c>
    </row>
    <row r="22" customFormat="false" ht="18.75" hidden="false" customHeight="true" outlineLevel="0" collapsed="false">
      <c r="B22" s="11" t="s">
        <v>28</v>
      </c>
      <c r="C22" s="6" t="n">
        <v>32000</v>
      </c>
      <c r="D22" s="9" t="n">
        <f aca="false">IF(C$31&gt;0,C22/C$31,0)</f>
        <v>0.240963855421687</v>
      </c>
      <c r="E22" s="9" t="n">
        <f aca="false">E21+D22</f>
        <v>0.579819277108434</v>
      </c>
      <c r="F22" s="12" t="str">
        <f aca="false">IF(E22&lt;=0.7,"A",IF(E22&lt;=0.9,"B","C"))</f>
        <v>A</v>
      </c>
    </row>
    <row r="23" customFormat="false" ht="18.75" hidden="false" customHeight="true" outlineLevel="0" collapsed="false">
      <c r="B23" s="11" t="s">
        <v>29</v>
      </c>
      <c r="C23" s="6" t="n">
        <v>18500</v>
      </c>
      <c r="D23" s="9" t="n">
        <f aca="false">IF(C$31&gt;0,C23/C$31,0)</f>
        <v>0.139307228915663</v>
      </c>
      <c r="E23" s="9" t="n">
        <f aca="false">E22+D23</f>
        <v>0.719126506024096</v>
      </c>
      <c r="F23" s="13" t="str">
        <f aca="false">IF(E23&lt;=0.7,"A",IF(E23&lt;=0.9,"B","C"))</f>
        <v>B</v>
      </c>
    </row>
    <row r="24" customFormat="false" ht="18.75" hidden="false" customHeight="true" outlineLevel="0" collapsed="false">
      <c r="B24" s="11" t="s">
        <v>30</v>
      </c>
      <c r="C24" s="6" t="n">
        <v>12000</v>
      </c>
      <c r="D24" s="9" t="n">
        <f aca="false">IF(C$31&gt;0,C24/C$31,0)</f>
        <v>0.0903614457831325</v>
      </c>
      <c r="E24" s="9" t="n">
        <f aca="false">E23+D24</f>
        <v>0.809487951807229</v>
      </c>
      <c r="F24" s="13" t="str">
        <f aca="false">IF(E24&lt;=0.7,"A",IF(E24&lt;=0.9,"B","C"))</f>
        <v>B</v>
      </c>
    </row>
    <row r="25" customFormat="false" ht="18.75" hidden="false" customHeight="true" outlineLevel="0" collapsed="false">
      <c r="B25" s="11" t="s">
        <v>31</v>
      </c>
      <c r="C25" s="6" t="n">
        <v>8800</v>
      </c>
      <c r="D25" s="9" t="n">
        <f aca="false">IF(C$31&gt;0,C25/C$31,0)</f>
        <v>0.0662650602409639</v>
      </c>
      <c r="E25" s="9" t="n">
        <f aca="false">E24+D25</f>
        <v>0.875753012048193</v>
      </c>
      <c r="F25" s="13" t="str">
        <f aca="false">IF(E25&lt;=0.7,"A",IF(E25&lt;=0.9,"B","C"))</f>
        <v>B</v>
      </c>
    </row>
    <row r="26" customFormat="false" ht="18.75" hidden="false" customHeight="true" outlineLevel="0" collapsed="false">
      <c r="B26" s="11" t="s">
        <v>32</v>
      </c>
      <c r="C26" s="6" t="n">
        <v>6500</v>
      </c>
      <c r="D26" s="9" t="n">
        <f aca="false">IF(C$31&gt;0,C26/C$31,0)</f>
        <v>0.0489457831325301</v>
      </c>
      <c r="E26" s="9" t="n">
        <f aca="false">E25+D26</f>
        <v>0.924698795180723</v>
      </c>
      <c r="F26" s="14" t="str">
        <f aca="false">IF(E26&lt;=0.7,"A",IF(E26&lt;=0.9,"B","C"))</f>
        <v>C</v>
      </c>
    </row>
    <row r="27" customFormat="false" ht="18.75" hidden="false" customHeight="true" outlineLevel="0" collapsed="false">
      <c r="B27" s="11" t="s">
        <v>33</v>
      </c>
      <c r="C27" s="6" t="n">
        <v>4200</v>
      </c>
      <c r="D27" s="9" t="n">
        <f aca="false">IF(C$31&gt;0,C27/C$31,0)</f>
        <v>0.0316265060240964</v>
      </c>
      <c r="E27" s="9" t="n">
        <f aca="false">E26+D27</f>
        <v>0.956325301204819</v>
      </c>
      <c r="F27" s="14" t="str">
        <f aca="false">IF(E27&lt;=0.7,"A",IF(E27&lt;=0.9,"B","C"))</f>
        <v>C</v>
      </c>
    </row>
    <row r="28" customFormat="false" ht="18.75" hidden="false" customHeight="true" outlineLevel="0" collapsed="false">
      <c r="B28" s="11" t="s">
        <v>34</v>
      </c>
      <c r="C28" s="6" t="n">
        <v>3100</v>
      </c>
      <c r="D28" s="9" t="n">
        <f aca="false">IF(C$31&gt;0,C28/C$31,0)</f>
        <v>0.0233433734939759</v>
      </c>
      <c r="E28" s="9" t="n">
        <f aca="false">E27+D28</f>
        <v>0.979668674698795</v>
      </c>
      <c r="F28" s="14" t="str">
        <f aca="false">IF(E28&lt;=0.7,"A",IF(E28&lt;=0.9,"B","C"))</f>
        <v>C</v>
      </c>
    </row>
    <row r="29" customFormat="false" ht="18.75" hidden="false" customHeight="true" outlineLevel="0" collapsed="false">
      <c r="B29" s="11" t="s">
        <v>35</v>
      </c>
      <c r="C29" s="6" t="n">
        <v>1800</v>
      </c>
      <c r="D29" s="9" t="n">
        <f aca="false">IF(C$31&gt;0,C29/C$31,0)</f>
        <v>0.0135542168674699</v>
      </c>
      <c r="E29" s="9" t="n">
        <f aca="false">E28+D29</f>
        <v>0.993222891566265</v>
      </c>
      <c r="F29" s="14" t="str">
        <f aca="false">IF(E29&lt;=0.7,"A",IF(E29&lt;=0.9,"B","C"))</f>
        <v>C</v>
      </c>
    </row>
    <row r="30" customFormat="false" ht="18.75" hidden="false" customHeight="true" outlineLevel="0" collapsed="false">
      <c r="B30" s="11" t="s">
        <v>36</v>
      </c>
      <c r="C30" s="6" t="n">
        <v>900</v>
      </c>
      <c r="D30" s="9" t="n">
        <f aca="false">IF(C$31&gt;0,C30/C$31,0)</f>
        <v>0.00677710843373494</v>
      </c>
      <c r="E30" s="9" t="n">
        <f aca="false">E29+D30</f>
        <v>1</v>
      </c>
      <c r="F30" s="14" t="str">
        <f aca="false">IF(E30&lt;=0.7,"A",IF(E30&lt;=0.9,"B","C"))</f>
        <v>C</v>
      </c>
    </row>
    <row r="31" customFormat="false" ht="18.75" hidden="false" customHeight="true" outlineLevel="0" collapsed="false">
      <c r="B31" s="11" t="s">
        <v>20</v>
      </c>
      <c r="C31" s="15" t="n">
        <f aca="false">SUM(C21:C30)</f>
        <v>132800</v>
      </c>
      <c r="D31" s="16"/>
      <c r="E31" s="16"/>
      <c r="F31" s="17"/>
    </row>
    <row r="32" customFormat="false" ht="18" hidden="false" customHeight="true" outlineLevel="0" collapsed="false"/>
    <row r="33" customFormat="false" ht="24" hidden="false" customHeight="true" outlineLevel="0" collapsed="false">
      <c r="B33" s="3" t="s">
        <v>37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21.75" hidden="false" customHeight="true" outlineLevel="0" collapsed="false">
      <c r="B34" s="4" t="s">
        <v>38</v>
      </c>
      <c r="C34" s="4" t="s">
        <v>39</v>
      </c>
      <c r="D34" s="4" t="s">
        <v>40</v>
      </c>
      <c r="E34" s="4" t="s">
        <v>41</v>
      </c>
      <c r="F34" s="4" t="s">
        <v>42</v>
      </c>
    </row>
    <row r="35" customFormat="false" ht="18.75" hidden="false" customHeight="true" outlineLevel="0" collapsed="false">
      <c r="B35" s="7" t="s">
        <v>43</v>
      </c>
      <c r="C35" s="6" t="n">
        <v>28000</v>
      </c>
      <c r="D35" s="6" t="n">
        <v>25500</v>
      </c>
      <c r="E35" s="9" t="n">
        <f aca="false">IF(D35&gt;0,C35/D35,"－")</f>
        <v>1.09803921568627</v>
      </c>
      <c r="F35" s="9" t="n">
        <f aca="false">IF(C$45&gt;0,C35/C$45,0)</f>
        <v>0.255241567912489</v>
      </c>
    </row>
    <row r="36" customFormat="false" ht="18.75" hidden="false" customHeight="true" outlineLevel="0" collapsed="false">
      <c r="B36" s="7" t="s">
        <v>44</v>
      </c>
      <c r="C36" s="6" t="n">
        <v>21000</v>
      </c>
      <c r="D36" s="6" t="n">
        <v>19800</v>
      </c>
      <c r="E36" s="9" t="n">
        <f aca="false">IF(D36&gt;0,C36/D36,"－")</f>
        <v>1.06060606060606</v>
      </c>
      <c r="F36" s="9" t="n">
        <f aca="false">IF(C$45&gt;0,C36/C$45,0)</f>
        <v>0.191431175934366</v>
      </c>
    </row>
    <row r="37" customFormat="false" ht="18.75" hidden="false" customHeight="true" outlineLevel="0" collapsed="false">
      <c r="B37" s="7" t="s">
        <v>45</v>
      </c>
      <c r="C37" s="6" t="n">
        <v>15500</v>
      </c>
      <c r="D37" s="6" t="n">
        <v>14200</v>
      </c>
      <c r="E37" s="9" t="n">
        <f aca="false">IF(D37&gt;0,C37/D37,"－")</f>
        <v>1.09154929577465</v>
      </c>
      <c r="F37" s="9" t="n">
        <f aca="false">IF(C$45&gt;0,C37/C$45,0)</f>
        <v>0.141294439380128</v>
      </c>
    </row>
    <row r="38" customFormat="false" ht="18.75" hidden="false" customHeight="true" outlineLevel="0" collapsed="false">
      <c r="B38" s="7" t="s">
        <v>46</v>
      </c>
      <c r="C38" s="6" t="n">
        <v>12800</v>
      </c>
      <c r="D38" s="6" t="n">
        <v>11900</v>
      </c>
      <c r="E38" s="9" t="n">
        <f aca="false">IF(D38&gt;0,C38/D38,"－")</f>
        <v>1.07563025210084</v>
      </c>
      <c r="F38" s="9" t="n">
        <f aca="false">IF(C$45&gt;0,C38/C$45,0)</f>
        <v>0.116681859617138</v>
      </c>
    </row>
    <row r="39" customFormat="false" ht="18.75" hidden="false" customHeight="true" outlineLevel="0" collapsed="false">
      <c r="B39" s="7" t="s">
        <v>47</v>
      </c>
      <c r="C39" s="6" t="n">
        <v>9600</v>
      </c>
      <c r="D39" s="6" t="n">
        <v>8800</v>
      </c>
      <c r="E39" s="9" t="n">
        <f aca="false">IF(D39&gt;0,C39/D39,"－")</f>
        <v>1.09090909090909</v>
      </c>
      <c r="F39" s="9" t="n">
        <f aca="false">IF(C$45&gt;0,C39/C$45,0)</f>
        <v>0.0875113947128532</v>
      </c>
    </row>
    <row r="40" customFormat="false" ht="18.75" hidden="false" customHeight="true" outlineLevel="0" collapsed="false">
      <c r="B40" s="7" t="s">
        <v>48</v>
      </c>
      <c r="C40" s="6" t="n">
        <v>7200</v>
      </c>
      <c r="D40" s="6" t="n">
        <v>7500</v>
      </c>
      <c r="E40" s="9" t="n">
        <f aca="false">IF(D40&gt;0,C40/D40,"－")</f>
        <v>0.96</v>
      </c>
      <c r="F40" s="9" t="n">
        <f aca="false">IF(C$45&gt;0,C40/C$45,0)</f>
        <v>0.0656335460346399</v>
      </c>
    </row>
    <row r="41" customFormat="false" ht="18.75" hidden="false" customHeight="true" outlineLevel="0" collapsed="false">
      <c r="B41" s="7" t="s">
        <v>49</v>
      </c>
      <c r="C41" s="6" t="n">
        <v>5800</v>
      </c>
      <c r="D41" s="6" t="n">
        <v>5200</v>
      </c>
      <c r="E41" s="9" t="n">
        <f aca="false">IF(D41&gt;0,C41/D41,"－")</f>
        <v>1.11538461538462</v>
      </c>
      <c r="F41" s="9" t="n">
        <f aca="false">IF(C$45&gt;0,C41/C$45,0)</f>
        <v>0.0528714676390155</v>
      </c>
    </row>
    <row r="42" customFormat="false" ht="18.75" hidden="false" customHeight="true" outlineLevel="0" collapsed="false">
      <c r="B42" s="7" t="s">
        <v>50</v>
      </c>
      <c r="C42" s="6" t="n">
        <v>4100</v>
      </c>
      <c r="D42" s="6" t="n">
        <v>3900</v>
      </c>
      <c r="E42" s="9" t="n">
        <f aca="false">IF(D42&gt;0,C42/D42,"－")</f>
        <v>1.05128205128205</v>
      </c>
      <c r="F42" s="9" t="n">
        <f aca="false">IF(C$45&gt;0,C42/C$45,0)</f>
        <v>0.0373746581586144</v>
      </c>
    </row>
    <row r="43" customFormat="false" ht="18.75" hidden="false" customHeight="true" outlineLevel="0" collapsed="false">
      <c r="B43" s="7" t="s">
        <v>51</v>
      </c>
      <c r="C43" s="6" t="n">
        <v>3200</v>
      </c>
      <c r="D43" s="6" t="n">
        <v>2800</v>
      </c>
      <c r="E43" s="9" t="n">
        <f aca="false">IF(D43&gt;0,C43/D43,"－")</f>
        <v>1.14285714285714</v>
      </c>
      <c r="F43" s="9" t="n">
        <f aca="false">IF(C$45&gt;0,C43/C$45,0)</f>
        <v>0.0291704649042844</v>
      </c>
    </row>
    <row r="44" customFormat="false" ht="18.75" hidden="false" customHeight="true" outlineLevel="0" collapsed="false">
      <c r="B44" s="7" t="s">
        <v>52</v>
      </c>
      <c r="C44" s="6" t="n">
        <v>2500</v>
      </c>
      <c r="D44" s="6" t="n">
        <v>2200</v>
      </c>
      <c r="E44" s="9" t="n">
        <f aca="false">IF(D44&gt;0,C44/D44,"－")</f>
        <v>1.13636363636364</v>
      </c>
      <c r="F44" s="9" t="n">
        <f aca="false">IF(C$45&gt;0,C44/C$45,0)</f>
        <v>0.0227894257064722</v>
      </c>
    </row>
    <row r="45" customFormat="false" ht="18.75" hidden="false" customHeight="true" outlineLevel="0" collapsed="false">
      <c r="B45" s="7" t="s">
        <v>20</v>
      </c>
      <c r="C45" s="15" t="n">
        <f aca="false">SUM(C35:C44)</f>
        <v>109700</v>
      </c>
      <c r="D45" s="15" t="n">
        <f aca="false">SUM(D35:D44)</f>
        <v>101800</v>
      </c>
      <c r="E45" s="8"/>
      <c r="F45" s="8"/>
    </row>
    <row r="46" customFormat="false" ht="18" hidden="false" customHeight="true" outlineLevel="0" collapsed="false"/>
    <row r="47" customFormat="false" ht="18" hidden="false" customHeight="true" outlineLevel="0" collapsed="false">
      <c r="B47" s="18" t="s">
        <v>53</v>
      </c>
    </row>
    <row r="48" customFormat="false" ht="18" hidden="false" customHeight="true" outlineLevel="0" collapsed="false">
      <c r="B48" s="18" t="s">
        <v>54</v>
      </c>
    </row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  <row r="55" customFormat="false" ht="18" hidden="false" customHeight="true" outlineLevel="0" collapsed="false"/>
    <row r="56" customFormat="false" ht="18" hidden="false" customHeight="true" outlineLevel="0" collapsed="false"/>
    <row r="57" customFormat="false" ht="18" hidden="false" customHeight="true" outlineLevel="0" collapsed="false"/>
    <row r="58" customFormat="false" ht="18" hidden="false" customHeight="true" outlineLevel="0" collapsed="false"/>
    <row r="59" customFormat="false" ht="18" hidden="false" customHeight="true" outlineLevel="0" collapsed="false"/>
    <row r="60" customFormat="false" ht="18" hidden="false" customHeight="true" outlineLevel="0" collapsed="false"/>
    <row r="61" customFormat="false" ht="18" hidden="false" customHeight="true" outlineLevel="0" collapsed="false"/>
    <row r="62" customFormat="false" ht="18" hidden="false" customHeight="true" outlineLevel="0" collapsed="false"/>
    <row r="63" customFormat="false" ht="18" hidden="false" customHeight="true" outlineLevel="0" collapsed="false"/>
    <row r="64" customFormat="false" ht="18" hidden="false" customHeight="true" outlineLevel="0" collapsed="false"/>
    <row r="65" customFormat="false" ht="18" hidden="false" customHeight="true" outlineLevel="0" collapsed="false"/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</sheetData>
  <mergeCells count="4">
    <mergeCell ref="B1:M1"/>
    <mergeCell ref="B3:M3"/>
    <mergeCell ref="B19:M19"/>
    <mergeCell ref="B33:M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59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8"/>
    <col collapsed="false" customWidth="true" hidden="false" outlineLevel="0" max="6" min="3" style="1" width="14"/>
    <col collapsed="false" customWidth="true" hidden="false" outlineLevel="0" max="7" min="7" style="1" width="2"/>
    <col collapsed="false" customWidth="true" hidden="false" outlineLevel="0" max="8" min="8" style="1" width="18"/>
    <col collapsed="false" customWidth="true" hidden="false" outlineLevel="0" max="12" min="9" style="1" width="14"/>
    <col collapsed="false" customWidth="true" hidden="false" outlineLevel="0" max="13" min="13" style="1" width="2"/>
  </cols>
  <sheetData>
    <row r="1" customFormat="false" ht="42" hidden="false" customHeight="true" outlineLevel="0" collapsed="false">
      <c r="B1" s="19" t="s">
        <v>55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customFormat="false" ht="21.75" hidden="false" customHeight="true" outlineLevel="0" collapsed="false">
      <c r="B2" s="20" t="s">
        <v>56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customFormat="false" ht="7.5" hidden="false" customHeight="true" outlineLevel="0" collapsed="false"/>
    <row r="4" customFormat="false" ht="25.5" hidden="false" customHeight="true" outlineLevel="0" collapsed="false">
      <c r="B4" s="21" t="s">
        <v>57</v>
      </c>
      <c r="C4" s="21"/>
      <c r="D4" s="22" t="s">
        <v>58</v>
      </c>
      <c r="E4" s="22"/>
      <c r="F4" s="23" t="s">
        <v>59</v>
      </c>
      <c r="G4" s="23"/>
      <c r="H4" s="24" t="s">
        <v>60</v>
      </c>
      <c r="I4" s="24"/>
      <c r="J4" s="25" t="s">
        <v>61</v>
      </c>
      <c r="K4" s="25"/>
    </row>
    <row r="5" customFormat="false" ht="36" hidden="false" customHeight="true" outlineLevel="0" collapsed="false">
      <c r="B5" s="26" t="n">
        <f aca="false">①データ入力!C17</f>
        <v>109600</v>
      </c>
      <c r="C5" s="26"/>
      <c r="D5" s="26" t="n">
        <f aca="false">①データ入力!D17</f>
        <v>137200</v>
      </c>
      <c r="E5" s="26"/>
      <c r="F5" s="26" t="n">
        <f aca="false">①データ入力!E17</f>
        <v>126400</v>
      </c>
      <c r="G5" s="26"/>
      <c r="H5" s="27" t="n">
        <f aca="false">IF(①データ入力!D17&gt;0,①データ入力!C17/①データ入力!D17,"-")</f>
        <v>0.798833819241983</v>
      </c>
      <c r="I5" s="27"/>
      <c r="J5" s="26" t="n">
        <f aca="false">IF(①データ入力!D17&gt;0,①データ入力!D17-①データ入力!C17,①データ入力!D17)</f>
        <v>27600</v>
      </c>
      <c r="K5" s="26"/>
    </row>
    <row r="6" customFormat="false" ht="18" hidden="false" customHeight="true" outlineLevel="0" collapsed="false">
      <c r="B6" s="28" t="s">
        <v>62</v>
      </c>
      <c r="C6" s="28"/>
      <c r="D6" s="28" t="s">
        <v>62</v>
      </c>
      <c r="E6" s="28"/>
      <c r="F6" s="28" t="s">
        <v>62</v>
      </c>
      <c r="G6" s="28"/>
      <c r="H6" s="28"/>
      <c r="I6" s="28"/>
      <c r="J6" s="28" t="s">
        <v>62</v>
      </c>
      <c r="K6" s="28"/>
    </row>
    <row r="7" customFormat="false" ht="25.5" hidden="false" customHeight="true" outlineLevel="0" collapsed="false">
      <c r="B7" s="29" t="n">
        <f aca="false">IF(①データ入力!E17&gt;0,①データ入力!C17/①データ入力!E17,"-")</f>
        <v>0.867088607594937</v>
      </c>
      <c r="C7" s="29"/>
      <c r="D7" s="29" t="n">
        <f aca="false">IF(①データ入力!D17&gt;0,①データ入力!C17/①データ入力!D17,"-")</f>
        <v>0.798833819241983</v>
      </c>
      <c r="E7" s="29"/>
      <c r="F7" s="29" t="n">
        <f aca="false">IF(①データ入力!E17&gt;0,(①データ入力!C17-①データ入力!E17)/①データ入力!E17,"-")</f>
        <v>-0.132911392405063</v>
      </c>
      <c r="G7" s="29"/>
      <c r="H7" s="29" t="n">
        <f aca="false">IF(①データ入力!D17&gt;0,①データ入力!C17/①データ入力!D17,"-")</f>
        <v>0.798833819241983</v>
      </c>
      <c r="I7" s="29"/>
      <c r="J7" s="29" t="n">
        <f aca="false">IF(①データ入力!D17&gt;0,1-①データ入力!C17/①データ入力!D17,"-")</f>
        <v>0.201166180758018</v>
      </c>
      <c r="K7" s="29"/>
    </row>
    <row r="8" customFormat="false" ht="18" hidden="false" customHeight="true" outlineLevel="0" collapsed="false">
      <c r="B8" s="30" t="s">
        <v>63</v>
      </c>
      <c r="C8" s="30"/>
      <c r="D8" s="30" t="s">
        <v>63</v>
      </c>
      <c r="E8" s="30"/>
      <c r="F8" s="30" t="s">
        <v>63</v>
      </c>
      <c r="G8" s="30"/>
      <c r="H8" s="30" t="s">
        <v>63</v>
      </c>
      <c r="I8" s="30"/>
      <c r="J8" s="30" t="s">
        <v>63</v>
      </c>
      <c r="K8" s="30"/>
    </row>
    <row r="9" customFormat="false" ht="9.75" hidden="false" customHeight="true" outlineLevel="0" collapsed="false"/>
    <row r="10" customFormat="false" ht="25.5" hidden="false" customHeight="true" outlineLevel="0" collapsed="false">
      <c r="B10" s="31" t="s">
        <v>64</v>
      </c>
      <c r="C10" s="31"/>
      <c r="D10" s="31"/>
      <c r="E10" s="31"/>
      <c r="F10" s="31"/>
      <c r="H10" s="32" t="s">
        <v>65</v>
      </c>
      <c r="I10" s="32"/>
      <c r="J10" s="32"/>
      <c r="K10" s="32"/>
      <c r="L10" s="32"/>
    </row>
    <row r="11" customFormat="false" ht="21.75" hidden="false" customHeight="true" outlineLevel="0" collapsed="false">
      <c r="B11" s="33" t="s">
        <v>2</v>
      </c>
      <c r="C11" s="33" t="s">
        <v>66</v>
      </c>
      <c r="D11" s="33" t="s">
        <v>67</v>
      </c>
      <c r="E11" s="33" t="s">
        <v>68</v>
      </c>
      <c r="F11" s="33" t="s">
        <v>41</v>
      </c>
      <c r="G11" s="33" t="s">
        <v>69</v>
      </c>
      <c r="H11" s="33" t="s">
        <v>22</v>
      </c>
      <c r="I11" s="33" t="s">
        <v>70</v>
      </c>
      <c r="J11" s="33" t="s">
        <v>71</v>
      </c>
      <c r="K11" s="33" t="s">
        <v>72</v>
      </c>
      <c r="L11" s="33" t="s">
        <v>73</v>
      </c>
    </row>
    <row r="12" customFormat="false" ht="18.75" hidden="false" customHeight="true" outlineLevel="0" collapsed="false">
      <c r="B12" s="34" t="s">
        <v>74</v>
      </c>
      <c r="C12" s="35" t="n">
        <f aca="false">①データ入力!C5</f>
        <v>8500</v>
      </c>
      <c r="D12" s="35" t="n">
        <f aca="false">①データ入力!D5</f>
        <v>9000</v>
      </c>
      <c r="E12" s="35" t="n">
        <f aca="false">①データ入力!E5</f>
        <v>7800</v>
      </c>
      <c r="F12" s="36" t="n">
        <f aca="false">①データ入力!F5</f>
        <v>1.08974358974359</v>
      </c>
      <c r="G12" s="36" t="n">
        <f aca="false">①データ入力!G5</f>
        <v>0.944444444444444</v>
      </c>
      <c r="H12" s="34" t="str">
        <f aca="false">①データ入力!B21</f>
        <v>商品A（主力品）</v>
      </c>
      <c r="I12" s="35" t="n">
        <f aca="false">①データ入力!C21</f>
        <v>45000</v>
      </c>
      <c r="J12" s="36" t="n">
        <f aca="false">①データ入力!D21</f>
        <v>0.338855421686747</v>
      </c>
      <c r="K12" s="36" t="n">
        <f aca="false">①データ入力!E21</f>
        <v>0.338855421686747</v>
      </c>
      <c r="L12" s="12" t="str">
        <f aca="false">①データ入力!F21</f>
        <v>A</v>
      </c>
    </row>
    <row r="13" customFormat="false" ht="18.75" hidden="false" customHeight="true" outlineLevel="0" collapsed="false">
      <c r="B13" s="37" t="s">
        <v>75</v>
      </c>
      <c r="C13" s="38" t="n">
        <f aca="false">①データ入力!C6</f>
        <v>9200</v>
      </c>
      <c r="D13" s="38" t="n">
        <f aca="false">①データ入力!D6</f>
        <v>9500</v>
      </c>
      <c r="E13" s="38" t="n">
        <f aca="false">①データ入力!E6</f>
        <v>8500</v>
      </c>
      <c r="F13" s="39" t="n">
        <f aca="false">①データ入力!F6</f>
        <v>1.08235294117647</v>
      </c>
      <c r="G13" s="39" t="n">
        <f aca="false">①データ入力!G6</f>
        <v>0.968421052631579</v>
      </c>
      <c r="H13" s="37" t="str">
        <f aca="false">①データ入力!B22</f>
        <v>商品B（定番品）</v>
      </c>
      <c r="I13" s="38" t="n">
        <f aca="false">①データ入力!C22</f>
        <v>32000</v>
      </c>
      <c r="J13" s="39" t="n">
        <f aca="false">①データ入力!D22</f>
        <v>0.240963855421687</v>
      </c>
      <c r="K13" s="39" t="n">
        <f aca="false">①データ入力!E22</f>
        <v>0.579819277108434</v>
      </c>
      <c r="L13" s="12" t="str">
        <f aca="false">①データ入力!F22</f>
        <v>A</v>
      </c>
    </row>
    <row r="14" customFormat="false" ht="18.75" hidden="false" customHeight="true" outlineLevel="0" collapsed="false">
      <c r="B14" s="34" t="s">
        <v>76</v>
      </c>
      <c r="C14" s="35" t="n">
        <f aca="false">①データ入力!C7</f>
        <v>10100</v>
      </c>
      <c r="D14" s="35" t="n">
        <f aca="false">①データ入力!D7</f>
        <v>10000</v>
      </c>
      <c r="E14" s="35" t="n">
        <f aca="false">①データ入力!E7</f>
        <v>9600</v>
      </c>
      <c r="F14" s="36" t="n">
        <f aca="false">①データ入力!F7</f>
        <v>1.05208333333333</v>
      </c>
      <c r="G14" s="36" t="n">
        <f aca="false">①データ入力!G7</f>
        <v>1.01</v>
      </c>
      <c r="H14" s="34" t="str">
        <f aca="false">①データ入力!B23</f>
        <v>商品C（新商品）</v>
      </c>
      <c r="I14" s="35" t="n">
        <f aca="false">①データ入力!C23</f>
        <v>18500</v>
      </c>
      <c r="J14" s="36" t="n">
        <f aca="false">①データ入力!D23</f>
        <v>0.139307228915663</v>
      </c>
      <c r="K14" s="36" t="n">
        <f aca="false">①データ入力!E23</f>
        <v>0.719126506024096</v>
      </c>
      <c r="L14" s="13" t="str">
        <f aca="false">①データ入力!F23</f>
        <v>B</v>
      </c>
    </row>
    <row r="15" customFormat="false" ht="18.75" hidden="false" customHeight="true" outlineLevel="0" collapsed="false">
      <c r="B15" s="37" t="s">
        <v>77</v>
      </c>
      <c r="C15" s="38" t="n">
        <f aca="false">①データ入力!C8</f>
        <v>9800</v>
      </c>
      <c r="D15" s="38" t="n">
        <f aca="false">①データ入力!D8</f>
        <v>10200</v>
      </c>
      <c r="E15" s="38" t="n">
        <f aca="false">①データ入力!E8</f>
        <v>9100</v>
      </c>
      <c r="F15" s="39" t="n">
        <f aca="false">①データ入力!F8</f>
        <v>1.07692307692308</v>
      </c>
      <c r="G15" s="39" t="n">
        <f aca="false">①データ入力!G8</f>
        <v>0.96078431372549</v>
      </c>
      <c r="H15" s="37" t="str">
        <f aca="false">①データ入力!B24</f>
        <v>商品D</v>
      </c>
      <c r="I15" s="38" t="n">
        <f aca="false">①データ入力!C24</f>
        <v>12000</v>
      </c>
      <c r="J15" s="39" t="n">
        <f aca="false">①データ入力!D24</f>
        <v>0.0903614457831325</v>
      </c>
      <c r="K15" s="39" t="n">
        <f aca="false">①データ入力!E24</f>
        <v>0.809487951807229</v>
      </c>
      <c r="L15" s="13" t="str">
        <f aca="false">①データ入力!F24</f>
        <v>B</v>
      </c>
    </row>
    <row r="16" customFormat="false" ht="18.75" hidden="false" customHeight="true" outlineLevel="0" collapsed="false">
      <c r="B16" s="34" t="s">
        <v>78</v>
      </c>
      <c r="C16" s="35" t="n">
        <f aca="false">①データ入力!C9</f>
        <v>11200</v>
      </c>
      <c r="D16" s="35" t="n">
        <f aca="false">①データ入力!D9</f>
        <v>11000</v>
      </c>
      <c r="E16" s="35" t="n">
        <f aca="false">①データ入力!E9</f>
        <v>10200</v>
      </c>
      <c r="F16" s="36" t="n">
        <f aca="false">①データ入力!F9</f>
        <v>1.09803921568627</v>
      </c>
      <c r="G16" s="36" t="n">
        <f aca="false">①データ入力!G9</f>
        <v>1.01818181818182</v>
      </c>
      <c r="H16" s="34" t="str">
        <f aca="false">①データ入力!B25</f>
        <v>商品E</v>
      </c>
      <c r="I16" s="35" t="n">
        <f aca="false">①データ入力!C25</f>
        <v>8800</v>
      </c>
      <c r="J16" s="36" t="n">
        <f aca="false">①データ入力!D25</f>
        <v>0.0662650602409639</v>
      </c>
      <c r="K16" s="36" t="n">
        <f aca="false">①データ入力!E25</f>
        <v>0.875753012048193</v>
      </c>
      <c r="L16" s="13" t="str">
        <f aca="false">①データ入力!F25</f>
        <v>B</v>
      </c>
    </row>
    <row r="17" customFormat="false" ht="18.75" hidden="false" customHeight="true" outlineLevel="0" collapsed="false">
      <c r="B17" s="37" t="s">
        <v>79</v>
      </c>
      <c r="C17" s="38" t="n">
        <f aca="false">①データ入力!C10</f>
        <v>12500</v>
      </c>
      <c r="D17" s="38" t="n">
        <f aca="false">①データ入力!D10</f>
        <v>12000</v>
      </c>
      <c r="E17" s="38" t="n">
        <f aca="false">①データ入力!E10</f>
        <v>11800</v>
      </c>
      <c r="F17" s="39" t="n">
        <f aca="false">①データ入力!F10</f>
        <v>1.05932203389831</v>
      </c>
      <c r="G17" s="39" t="n">
        <f aca="false">①データ入力!G10</f>
        <v>1.04166666666667</v>
      </c>
      <c r="H17" s="37" t="str">
        <f aca="false">①データ入力!B26</f>
        <v>商品F</v>
      </c>
      <c r="I17" s="38" t="n">
        <f aca="false">①データ入力!C26</f>
        <v>6500</v>
      </c>
      <c r="J17" s="39" t="n">
        <f aca="false">①データ入力!D26</f>
        <v>0.0489457831325301</v>
      </c>
      <c r="K17" s="39" t="n">
        <f aca="false">①データ入力!E26</f>
        <v>0.924698795180723</v>
      </c>
      <c r="L17" s="14" t="str">
        <f aca="false">①データ入力!F26</f>
        <v>C</v>
      </c>
    </row>
    <row r="18" customFormat="false" ht="18.75" hidden="false" customHeight="true" outlineLevel="0" collapsed="false">
      <c r="B18" s="34" t="s">
        <v>80</v>
      </c>
      <c r="C18" s="35" t="n">
        <f aca="false">①データ入力!C11</f>
        <v>10800</v>
      </c>
      <c r="D18" s="35" t="n">
        <f aca="false">①データ入力!D11</f>
        <v>11000</v>
      </c>
      <c r="E18" s="35" t="n">
        <f aca="false">①データ入力!E11</f>
        <v>10100</v>
      </c>
      <c r="F18" s="36" t="n">
        <f aca="false">①データ入力!F11</f>
        <v>1.06930693069307</v>
      </c>
      <c r="G18" s="36" t="n">
        <f aca="false">①データ入力!G11</f>
        <v>0.981818181818182</v>
      </c>
      <c r="H18" s="34" t="str">
        <f aca="false">①データ入力!B27</f>
        <v>商品G</v>
      </c>
      <c r="I18" s="35" t="n">
        <f aca="false">①データ入力!C27</f>
        <v>4200</v>
      </c>
      <c r="J18" s="36" t="n">
        <f aca="false">①データ入力!D27</f>
        <v>0.0316265060240964</v>
      </c>
      <c r="K18" s="36" t="n">
        <f aca="false">①データ入力!E27</f>
        <v>0.956325301204819</v>
      </c>
      <c r="L18" s="14" t="str">
        <f aca="false">①データ入力!F27</f>
        <v>C</v>
      </c>
    </row>
    <row r="19" customFormat="false" ht="18.75" hidden="false" customHeight="true" outlineLevel="0" collapsed="false">
      <c r="B19" s="37" t="s">
        <v>81</v>
      </c>
      <c r="C19" s="38" t="n">
        <f aca="false">①データ入力!C12</f>
        <v>11500</v>
      </c>
      <c r="D19" s="38" t="n">
        <f aca="false">①データ入力!D12</f>
        <v>11500</v>
      </c>
      <c r="E19" s="38" t="n">
        <f aca="false">①データ入力!E12</f>
        <v>10900</v>
      </c>
      <c r="F19" s="39" t="n">
        <f aca="false">①データ入力!F12</f>
        <v>1.05504587155963</v>
      </c>
      <c r="G19" s="39" t="n">
        <f aca="false">①データ入力!G12</f>
        <v>1</v>
      </c>
      <c r="H19" s="37" t="str">
        <f aca="false">①データ入力!B28</f>
        <v>商品H</v>
      </c>
      <c r="I19" s="38" t="n">
        <f aca="false">①データ入力!C28</f>
        <v>3100</v>
      </c>
      <c r="J19" s="39" t="n">
        <f aca="false">①データ入力!D28</f>
        <v>0.0233433734939759</v>
      </c>
      <c r="K19" s="39" t="n">
        <f aca="false">①データ入力!E28</f>
        <v>0.979668674698795</v>
      </c>
      <c r="L19" s="14" t="str">
        <f aca="false">①データ入力!F28</f>
        <v>C</v>
      </c>
    </row>
    <row r="20" customFormat="false" ht="18.75" hidden="false" customHeight="true" outlineLevel="0" collapsed="false">
      <c r="B20" s="34" t="s">
        <v>82</v>
      </c>
      <c r="C20" s="35" t="n">
        <f aca="false">①データ入力!C13</f>
        <v>12800</v>
      </c>
      <c r="D20" s="35" t="n">
        <f aca="false">①データ入力!D13</f>
        <v>12500</v>
      </c>
      <c r="E20" s="35" t="n">
        <f aca="false">①データ入力!E13</f>
        <v>12000</v>
      </c>
      <c r="F20" s="36" t="n">
        <f aca="false">①データ入力!F13</f>
        <v>1.06666666666667</v>
      </c>
      <c r="G20" s="36" t="n">
        <f aca="false">①データ入力!G13</f>
        <v>1.024</v>
      </c>
      <c r="H20" s="34" t="str">
        <f aca="false">①データ入力!B29</f>
        <v>商品I</v>
      </c>
      <c r="I20" s="35" t="n">
        <f aca="false">①データ入力!C29</f>
        <v>1800</v>
      </c>
      <c r="J20" s="36" t="n">
        <f aca="false">①データ入力!D29</f>
        <v>0.0135542168674699</v>
      </c>
      <c r="K20" s="36" t="n">
        <f aca="false">①データ入力!E29</f>
        <v>0.993222891566265</v>
      </c>
      <c r="L20" s="14" t="str">
        <f aca="false">①データ入力!F29</f>
        <v>C</v>
      </c>
    </row>
    <row r="21" customFormat="false" ht="18.75" hidden="false" customHeight="true" outlineLevel="0" collapsed="false">
      <c r="B21" s="37" t="s">
        <v>83</v>
      </c>
      <c r="C21" s="38" t="n">
        <f aca="false">①データ入力!C14</f>
        <v>13200</v>
      </c>
      <c r="D21" s="38" t="n">
        <f aca="false">①データ入力!D14</f>
        <v>13000</v>
      </c>
      <c r="E21" s="38" t="n">
        <f aca="false">①データ入力!E14</f>
        <v>12400</v>
      </c>
      <c r="F21" s="39" t="n">
        <f aca="false">①データ入力!F14</f>
        <v>1.06451612903226</v>
      </c>
      <c r="G21" s="39" t="n">
        <f aca="false">①データ入力!G14</f>
        <v>1.01538461538462</v>
      </c>
      <c r="H21" s="37" t="str">
        <f aca="false">①データ入力!B30</f>
        <v>商品J</v>
      </c>
      <c r="I21" s="38" t="n">
        <f aca="false">①データ入力!C30</f>
        <v>900</v>
      </c>
      <c r="J21" s="39" t="n">
        <f aca="false">①データ入力!D30</f>
        <v>0.00677710843373494</v>
      </c>
      <c r="K21" s="39" t="n">
        <f aca="false">①データ入力!E30</f>
        <v>1</v>
      </c>
      <c r="L21" s="14" t="str">
        <f aca="false">①データ入力!F30</f>
        <v>C</v>
      </c>
    </row>
    <row r="22" customFormat="false" ht="18.75" hidden="false" customHeight="true" outlineLevel="0" collapsed="false">
      <c r="B22" s="34" t="s">
        <v>84</v>
      </c>
      <c r="C22" s="35" t="n">
        <f aca="false">①データ入力!C15</f>
        <v>0</v>
      </c>
      <c r="D22" s="35" t="n">
        <f aca="false">①データ入力!D15</f>
        <v>13500</v>
      </c>
      <c r="E22" s="35" t="n">
        <f aca="false">①データ入力!E15</f>
        <v>11800</v>
      </c>
      <c r="F22" s="36" t="n">
        <f aca="false">①データ入力!F15</f>
        <v>0</v>
      </c>
      <c r="G22" s="36" t="n">
        <f aca="false">①データ入力!G15</f>
        <v>0</v>
      </c>
    </row>
    <row r="23" customFormat="false" ht="18.75" hidden="false" customHeight="true" outlineLevel="0" collapsed="false">
      <c r="B23" s="37" t="s">
        <v>85</v>
      </c>
      <c r="C23" s="38" t="n">
        <f aca="false">①データ入力!C16</f>
        <v>0</v>
      </c>
      <c r="D23" s="38" t="n">
        <f aca="false">①データ入力!D16</f>
        <v>14000</v>
      </c>
      <c r="E23" s="38" t="n">
        <f aca="false">①データ入力!E16</f>
        <v>12200</v>
      </c>
      <c r="F23" s="39" t="n">
        <f aca="false">①データ入力!F16</f>
        <v>0</v>
      </c>
      <c r="G23" s="39" t="n">
        <f aca="false">①データ入力!G16</f>
        <v>0</v>
      </c>
    </row>
    <row r="24" customFormat="false" ht="21.75" hidden="false" customHeight="true" outlineLevel="0" collapsed="false">
      <c r="B24" s="40" t="s">
        <v>20</v>
      </c>
      <c r="C24" s="15" t="n">
        <f aca="false">①データ入力!C17</f>
        <v>109600</v>
      </c>
      <c r="D24" s="15" t="n">
        <f aca="false">①データ入力!D17</f>
        <v>137200</v>
      </c>
      <c r="E24" s="15" t="n">
        <f aca="false">①データ入力!E17</f>
        <v>126400</v>
      </c>
      <c r="F24" s="41" t="n">
        <f aca="false">①データ入力!F17</f>
        <v>0.867088607594937</v>
      </c>
      <c r="G24" s="41" t="n">
        <f aca="false">①データ入力!G17</f>
        <v>0.798833819241983</v>
      </c>
    </row>
    <row r="25" customFormat="false" ht="18" hidden="false" customHeight="true" outlineLevel="0" collapsed="false">
      <c r="H25" s="42" t="s">
        <v>86</v>
      </c>
      <c r="I25" s="42"/>
      <c r="J25" s="42"/>
      <c r="K25" s="42"/>
      <c r="L25" s="42"/>
    </row>
    <row r="26" customFormat="false" ht="9.75" hidden="false" customHeight="true" outlineLevel="0" collapsed="false"/>
    <row r="27" customFormat="false" ht="25.5" hidden="false" customHeight="true" outlineLevel="0" collapsed="false">
      <c r="B27" s="31" t="s">
        <v>87</v>
      </c>
      <c r="C27" s="31"/>
      <c r="D27" s="31"/>
      <c r="E27" s="31"/>
      <c r="F27" s="31"/>
      <c r="H27" s="31" t="s">
        <v>88</v>
      </c>
      <c r="I27" s="31"/>
      <c r="J27" s="31"/>
      <c r="K27" s="31"/>
      <c r="L27" s="31"/>
    </row>
    <row r="28" customFormat="false" ht="21.75" hidden="false" customHeight="true" outlineLevel="0" collapsed="false">
      <c r="B28" s="33" t="s">
        <v>89</v>
      </c>
      <c r="C28" s="33" t="s">
        <v>38</v>
      </c>
      <c r="D28" s="33" t="s">
        <v>39</v>
      </c>
      <c r="E28" s="33" t="s">
        <v>40</v>
      </c>
      <c r="F28" s="33" t="s">
        <v>41</v>
      </c>
      <c r="G28" s="33" t="s">
        <v>71</v>
      </c>
      <c r="H28" s="33" t="s">
        <v>2</v>
      </c>
      <c r="I28" s="33" t="s">
        <v>41</v>
      </c>
      <c r="J28" s="33" t="s">
        <v>69</v>
      </c>
      <c r="K28" s="33" t="s">
        <v>90</v>
      </c>
    </row>
    <row r="29" customFormat="false" ht="18.75" hidden="false" customHeight="true" outlineLevel="0" collapsed="false">
      <c r="B29" s="43" t="n">
        <v>1</v>
      </c>
      <c r="C29" s="37" t="str">
        <f aca="false">①データ入力!B35</f>
        <v>㈱アルファ商事</v>
      </c>
      <c r="D29" s="38" t="n">
        <f aca="false">①データ入力!C35</f>
        <v>28000</v>
      </c>
      <c r="E29" s="38" t="n">
        <f aca="false">①データ入力!D35</f>
        <v>25500</v>
      </c>
      <c r="F29" s="39" t="n">
        <f aca="false">①データ入力!E35</f>
        <v>1.09803921568627</v>
      </c>
      <c r="G29" s="39" t="n">
        <f aca="false">①データ入力!F35</f>
        <v>0.255241567912489</v>
      </c>
      <c r="H29" s="37" t="s">
        <v>74</v>
      </c>
      <c r="I29" s="39" t="n">
        <f aca="false">①データ入力!F5</f>
        <v>1.08974358974359</v>
      </c>
      <c r="J29" s="39" t="n">
        <f aca="false">①データ入力!G5</f>
        <v>0.944444444444444</v>
      </c>
      <c r="K29" s="37" t="str">
        <f aca="false">IF(①データ入力!G5="－","－",IF(①データ入力!G5&gt;=1,"◎達成",IF(①データ入力!G5&gt;=0.9,"△要注意","✕未達")))</f>
        <v>△要注意</v>
      </c>
    </row>
    <row r="30" customFormat="false" ht="18.75" hidden="false" customHeight="true" outlineLevel="0" collapsed="false">
      <c r="B30" s="44" t="n">
        <v>2</v>
      </c>
      <c r="C30" s="34" t="str">
        <f aca="false">①データ入力!B36</f>
        <v>ベータ販売㈱</v>
      </c>
      <c r="D30" s="35" t="n">
        <f aca="false">①データ入力!C36</f>
        <v>21000</v>
      </c>
      <c r="E30" s="35" t="n">
        <f aca="false">①データ入力!D36</f>
        <v>19800</v>
      </c>
      <c r="F30" s="36" t="n">
        <f aca="false">①データ入力!E36</f>
        <v>1.06060606060606</v>
      </c>
      <c r="G30" s="36" t="n">
        <f aca="false">①データ入力!F36</f>
        <v>0.191431175934366</v>
      </c>
      <c r="H30" s="34" t="s">
        <v>75</v>
      </c>
      <c r="I30" s="36" t="n">
        <f aca="false">①データ入力!F6</f>
        <v>1.08235294117647</v>
      </c>
      <c r="J30" s="36" t="n">
        <f aca="false">①データ入力!G6</f>
        <v>0.968421052631579</v>
      </c>
      <c r="K30" s="34" t="str">
        <f aca="false">IF(①データ入力!G6="－","－",IF(①データ入力!G6&gt;=1,"◎達成",IF(①データ入力!G6&gt;=0.9,"△要注意","✕未達")))</f>
        <v>△要注意</v>
      </c>
    </row>
    <row r="31" customFormat="false" ht="18.75" hidden="false" customHeight="true" outlineLevel="0" collapsed="false">
      <c r="B31" s="45" t="n">
        <v>3</v>
      </c>
      <c r="C31" s="37" t="str">
        <f aca="false">①データ入力!B37</f>
        <v>㈱ガンマコーポ</v>
      </c>
      <c r="D31" s="38" t="n">
        <f aca="false">①データ入力!C37</f>
        <v>15500</v>
      </c>
      <c r="E31" s="38" t="n">
        <f aca="false">①データ入力!D37</f>
        <v>14200</v>
      </c>
      <c r="F31" s="39" t="n">
        <f aca="false">①データ入力!E37</f>
        <v>1.09154929577465</v>
      </c>
      <c r="G31" s="39" t="n">
        <f aca="false">①データ入力!F37</f>
        <v>0.141294439380128</v>
      </c>
      <c r="H31" s="37" t="s">
        <v>76</v>
      </c>
      <c r="I31" s="39" t="n">
        <f aca="false">①データ入力!F7</f>
        <v>1.05208333333333</v>
      </c>
      <c r="J31" s="39" t="n">
        <f aca="false">①データ入力!G7</f>
        <v>1.01</v>
      </c>
      <c r="K31" s="37" t="str">
        <f aca="false">IF(①データ入力!G7="－","－",IF(①データ入力!G7&gt;=1,"◎達成",IF(①データ入力!G7&gt;=0.9,"△要注意","✕未達")))</f>
        <v>◎達成</v>
      </c>
    </row>
    <row r="32" customFormat="false" ht="18.75" hidden="false" customHeight="true" outlineLevel="0" collapsed="false">
      <c r="B32" s="34" t="n">
        <v>4</v>
      </c>
      <c r="C32" s="34" t="str">
        <f aca="false">①データ入力!B38</f>
        <v>デルタ物産㈱</v>
      </c>
      <c r="D32" s="35" t="n">
        <f aca="false">①データ入力!C38</f>
        <v>12800</v>
      </c>
      <c r="E32" s="35" t="n">
        <f aca="false">①データ入力!D38</f>
        <v>11900</v>
      </c>
      <c r="F32" s="36" t="n">
        <f aca="false">①データ入力!E38</f>
        <v>1.07563025210084</v>
      </c>
      <c r="G32" s="36" t="n">
        <f aca="false">①データ入力!F38</f>
        <v>0.116681859617138</v>
      </c>
      <c r="H32" s="34" t="s">
        <v>77</v>
      </c>
      <c r="I32" s="36" t="n">
        <f aca="false">①データ入力!F8</f>
        <v>1.07692307692308</v>
      </c>
      <c r="J32" s="36" t="n">
        <f aca="false">①データ入力!G8</f>
        <v>0.96078431372549</v>
      </c>
      <c r="K32" s="34" t="str">
        <f aca="false">IF(①データ入力!G8="－","－",IF(①データ入力!G8&gt;=1,"◎達成",IF(①データ入力!G8&gt;=0.9,"△要注意","✕未達")))</f>
        <v>△要注意</v>
      </c>
    </row>
    <row r="33" customFormat="false" ht="18.75" hidden="false" customHeight="true" outlineLevel="0" collapsed="false">
      <c r="B33" s="37" t="n">
        <v>5</v>
      </c>
      <c r="C33" s="37" t="str">
        <f aca="false">①データ入力!B39</f>
        <v>㈱イプシロン</v>
      </c>
      <c r="D33" s="38" t="n">
        <f aca="false">①データ入力!C39</f>
        <v>9600</v>
      </c>
      <c r="E33" s="38" t="n">
        <f aca="false">①データ入力!D39</f>
        <v>8800</v>
      </c>
      <c r="F33" s="39" t="n">
        <f aca="false">①データ入力!E39</f>
        <v>1.09090909090909</v>
      </c>
      <c r="G33" s="39" t="n">
        <f aca="false">①データ入力!F39</f>
        <v>0.0875113947128532</v>
      </c>
      <c r="H33" s="37" t="s">
        <v>78</v>
      </c>
      <c r="I33" s="39" t="n">
        <f aca="false">①データ入力!F9</f>
        <v>1.09803921568627</v>
      </c>
      <c r="J33" s="39" t="n">
        <f aca="false">①データ入力!G9</f>
        <v>1.01818181818182</v>
      </c>
      <c r="K33" s="37" t="str">
        <f aca="false">IF(①データ入力!G9="－","－",IF(①データ入力!G9&gt;=1,"◎達成",IF(①データ入力!G9&gt;=0.9,"△要注意","✕未達")))</f>
        <v>◎達成</v>
      </c>
    </row>
    <row r="34" customFormat="false" ht="18.75" hidden="false" customHeight="true" outlineLevel="0" collapsed="false">
      <c r="B34" s="34" t="n">
        <v>6</v>
      </c>
      <c r="C34" s="34" t="str">
        <f aca="false">①データ入力!B40</f>
        <v>ゼータ商会</v>
      </c>
      <c r="D34" s="35" t="n">
        <f aca="false">①データ入力!C40</f>
        <v>7200</v>
      </c>
      <c r="E34" s="35" t="n">
        <f aca="false">①データ入力!D40</f>
        <v>7500</v>
      </c>
      <c r="F34" s="36" t="n">
        <f aca="false">①データ入力!E40</f>
        <v>0.96</v>
      </c>
      <c r="G34" s="36" t="n">
        <f aca="false">①データ入力!F40</f>
        <v>0.0656335460346399</v>
      </c>
      <c r="H34" s="34" t="s">
        <v>79</v>
      </c>
      <c r="I34" s="36" t="n">
        <f aca="false">①データ入力!F10</f>
        <v>1.05932203389831</v>
      </c>
      <c r="J34" s="36" t="n">
        <f aca="false">①データ入力!G10</f>
        <v>1.04166666666667</v>
      </c>
      <c r="K34" s="34" t="str">
        <f aca="false">IF(①データ入力!G10="－","－",IF(①データ入力!G10&gt;=1,"◎達成",IF(①データ入力!G10&gt;=0.9,"△要注意","✕未達")))</f>
        <v>◎達成</v>
      </c>
    </row>
    <row r="35" customFormat="false" ht="18.75" hidden="false" customHeight="true" outlineLevel="0" collapsed="false">
      <c r="B35" s="37" t="n">
        <v>7</v>
      </c>
      <c r="C35" s="37" t="str">
        <f aca="false">①データ入力!B41</f>
        <v>㈱エータ</v>
      </c>
      <c r="D35" s="38" t="n">
        <f aca="false">①データ入力!C41</f>
        <v>5800</v>
      </c>
      <c r="E35" s="38" t="n">
        <f aca="false">①データ入力!D41</f>
        <v>5200</v>
      </c>
      <c r="F35" s="39" t="n">
        <f aca="false">①データ入力!E41</f>
        <v>1.11538461538462</v>
      </c>
      <c r="G35" s="39" t="n">
        <f aca="false">①データ入力!F41</f>
        <v>0.0528714676390155</v>
      </c>
      <c r="H35" s="37" t="s">
        <v>80</v>
      </c>
      <c r="I35" s="39" t="n">
        <f aca="false">①データ入力!F11</f>
        <v>1.06930693069307</v>
      </c>
      <c r="J35" s="39" t="n">
        <f aca="false">①データ入力!G11</f>
        <v>0.981818181818182</v>
      </c>
      <c r="K35" s="37" t="str">
        <f aca="false">IF(①データ入力!G11="－","－",IF(①データ入力!G11&gt;=1,"◎達成",IF(①データ入力!G11&gt;=0.9,"△要注意","✕未達")))</f>
        <v>△要注意</v>
      </c>
    </row>
    <row r="36" customFormat="false" ht="18.75" hidden="false" customHeight="true" outlineLevel="0" collapsed="false">
      <c r="B36" s="34" t="n">
        <v>8</v>
      </c>
      <c r="C36" s="34" t="str">
        <f aca="false">①データ入力!B42</f>
        <v>シータ産業㈱</v>
      </c>
      <c r="D36" s="35" t="n">
        <f aca="false">①データ入力!C42</f>
        <v>4100</v>
      </c>
      <c r="E36" s="35" t="n">
        <f aca="false">①データ入力!D42</f>
        <v>3900</v>
      </c>
      <c r="F36" s="36" t="n">
        <f aca="false">①データ入力!E42</f>
        <v>1.05128205128205</v>
      </c>
      <c r="G36" s="36" t="n">
        <f aca="false">①データ入力!F42</f>
        <v>0.0373746581586144</v>
      </c>
      <c r="H36" s="34" t="s">
        <v>81</v>
      </c>
      <c r="I36" s="36" t="n">
        <f aca="false">①データ入力!F12</f>
        <v>1.05504587155963</v>
      </c>
      <c r="J36" s="36" t="n">
        <f aca="false">①データ入力!G12</f>
        <v>1</v>
      </c>
      <c r="K36" s="34" t="str">
        <f aca="false">IF(①データ入力!G12="－","－",IF(①データ入力!G12&gt;=1,"◎達成",IF(①データ入力!G12&gt;=0.9,"△要注意","✕未達")))</f>
        <v>◎達成</v>
      </c>
    </row>
    <row r="37" customFormat="false" ht="18.75" hidden="false" customHeight="true" outlineLevel="0" collapsed="false">
      <c r="B37" s="37" t="n">
        <v>9</v>
      </c>
      <c r="C37" s="37" t="str">
        <f aca="false">①データ入力!B43</f>
        <v>㈱イオタ</v>
      </c>
      <c r="D37" s="38" t="n">
        <f aca="false">①データ入力!C43</f>
        <v>3200</v>
      </c>
      <c r="E37" s="38" t="n">
        <f aca="false">①データ入力!D43</f>
        <v>2800</v>
      </c>
      <c r="F37" s="39" t="n">
        <f aca="false">①データ入力!E43</f>
        <v>1.14285714285714</v>
      </c>
      <c r="G37" s="39" t="n">
        <f aca="false">①データ入力!F43</f>
        <v>0.0291704649042844</v>
      </c>
      <c r="H37" s="37" t="s">
        <v>82</v>
      </c>
      <c r="I37" s="39" t="n">
        <f aca="false">①データ入力!F13</f>
        <v>1.06666666666667</v>
      </c>
      <c r="J37" s="39" t="n">
        <f aca="false">①データ入力!G13</f>
        <v>1.024</v>
      </c>
      <c r="K37" s="37" t="str">
        <f aca="false">IF(①データ入力!G13="－","－",IF(①データ入力!G13&gt;=1,"◎達成",IF(①データ入力!G13&gt;=0.9,"△要注意","✕未達")))</f>
        <v>◎達成</v>
      </c>
    </row>
    <row r="38" customFormat="false" ht="18.75" hidden="false" customHeight="true" outlineLevel="0" collapsed="false">
      <c r="B38" s="34" t="n">
        <v>10</v>
      </c>
      <c r="C38" s="34" t="str">
        <f aca="false">①データ入力!B44</f>
        <v>カッパ㈱</v>
      </c>
      <c r="D38" s="35" t="n">
        <f aca="false">①データ入力!C44</f>
        <v>2500</v>
      </c>
      <c r="E38" s="35" t="n">
        <f aca="false">①データ入力!D44</f>
        <v>2200</v>
      </c>
      <c r="F38" s="36" t="n">
        <f aca="false">①データ入力!E44</f>
        <v>1.13636363636364</v>
      </c>
      <c r="G38" s="36" t="n">
        <f aca="false">①データ入力!F44</f>
        <v>0.0227894257064722</v>
      </c>
      <c r="H38" s="34" t="s">
        <v>83</v>
      </c>
      <c r="I38" s="36" t="n">
        <f aca="false">①データ入力!F14</f>
        <v>1.06451612903226</v>
      </c>
      <c r="J38" s="36" t="n">
        <f aca="false">①データ入力!G14</f>
        <v>1.01538461538462</v>
      </c>
      <c r="K38" s="34" t="str">
        <f aca="false">IF(①データ入力!G14="－","－",IF(①データ入力!G14&gt;=1,"◎達成",IF(①データ入力!G14&gt;=0.9,"△要注意","✕未達")))</f>
        <v>◎達成</v>
      </c>
    </row>
    <row r="39" customFormat="false" ht="19.5" hidden="false" customHeight="true" outlineLevel="0" collapsed="false">
      <c r="H39" s="37" t="s">
        <v>84</v>
      </c>
      <c r="I39" s="39" t="n">
        <f aca="false">①データ入力!F15</f>
        <v>0</v>
      </c>
      <c r="J39" s="39" t="n">
        <f aca="false">①データ入力!G15</f>
        <v>0</v>
      </c>
      <c r="K39" s="37" t="str">
        <f aca="false">IF(①データ入力!G15="－","－",IF(①データ入力!G15&gt;=1,"◎達成",IF(①データ入力!G15&gt;=0.9,"△要注意","✕未達")))</f>
        <v>✕未達</v>
      </c>
    </row>
    <row r="40" customFormat="false" ht="19.5" hidden="false" customHeight="true" outlineLevel="0" collapsed="false">
      <c r="H40" s="34" t="s">
        <v>85</v>
      </c>
      <c r="I40" s="36" t="n">
        <f aca="false">①データ入力!F16</f>
        <v>0</v>
      </c>
      <c r="J40" s="36" t="n">
        <f aca="false">①データ入力!G16</f>
        <v>0</v>
      </c>
      <c r="K40" s="34" t="str">
        <f aca="false">IF(①データ入力!G16="－","－",IF(①データ入力!G16&gt;=1,"◎達成",IF(①データ入力!G16&gt;=0.9,"△要注意","✕未達")))</f>
        <v>✕未達</v>
      </c>
    </row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  <row r="45" customFormat="false" ht="19.5" hidden="false" customHeight="true" outlineLevel="0" collapsed="false"/>
    <row r="46" customFormat="false" ht="19.5" hidden="false" customHeight="true" outlineLevel="0" collapsed="false"/>
    <row r="47" customFormat="false" ht="19.5" hidden="false" customHeight="true" outlineLevel="0" collapsed="false"/>
    <row r="48" customFormat="false" ht="19.5" hidden="false" customHeight="true" outlineLevel="0" collapsed="false"/>
    <row r="49" customFormat="false" ht="19.5" hidden="false" customHeight="true" outlineLevel="0" collapsed="false"/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19.5" hidden="false" customHeight="true" outlineLevel="0" collapsed="false"/>
    <row r="56" customFormat="false" ht="19.5" hidden="false" customHeight="true" outlineLevel="0" collapsed="false"/>
    <row r="57" customFormat="false" ht="19.5" hidden="false" customHeight="true" outlineLevel="0" collapsed="false"/>
    <row r="58" customFormat="false" ht="19.5" hidden="false" customHeight="true" outlineLevel="0" collapsed="false"/>
    <row r="59" customFormat="false" ht="19.5" hidden="false" customHeight="true" outlineLevel="0" collapsed="false"/>
  </sheetData>
  <mergeCells count="32">
    <mergeCell ref="B1:L1"/>
    <mergeCell ref="B2:L2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10:F10"/>
    <mergeCell ref="H10:L10"/>
    <mergeCell ref="H25:L25"/>
    <mergeCell ref="B27:F27"/>
    <mergeCell ref="H27:L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4"/>
    <col collapsed="false" customWidth="true" hidden="false" outlineLevel="0" max="6" min="6" style="1" width="10"/>
    <col collapsed="false" customWidth="true" hidden="false" outlineLevel="0" max="7" min="7" style="1" width="18"/>
    <col collapsed="false" customWidth="true" hidden="false" outlineLevel="0" max="8" min="8" style="1" width="3"/>
  </cols>
  <sheetData>
    <row r="1" customFormat="false" ht="37.5" hidden="false" customHeight="true" outlineLevel="0" collapsed="false">
      <c r="B1" s="46" t="s">
        <v>91</v>
      </c>
      <c r="C1" s="46"/>
      <c r="D1" s="46"/>
      <c r="E1" s="46"/>
      <c r="F1" s="46"/>
      <c r="G1" s="46"/>
    </row>
    <row r="2" customFormat="false" ht="19.5" hidden="false" customHeight="true" outlineLevel="0" collapsed="false"/>
    <row r="3" customFormat="false" ht="27.75" hidden="false" customHeight="true" outlineLevel="0" collapsed="false">
      <c r="B3" s="47" t="s">
        <v>92</v>
      </c>
      <c r="C3" s="47"/>
      <c r="D3" s="47"/>
      <c r="E3" s="47"/>
      <c r="F3" s="47"/>
      <c r="G3" s="47"/>
    </row>
    <row r="4" customFormat="false" ht="24" hidden="false" customHeight="true" outlineLevel="0" collapsed="false">
      <c r="B4" s="4" t="s">
        <v>22</v>
      </c>
      <c r="C4" s="4" t="s">
        <v>23</v>
      </c>
      <c r="D4" s="4" t="s">
        <v>24</v>
      </c>
      <c r="E4" s="4" t="s">
        <v>25</v>
      </c>
      <c r="F4" s="10" t="s">
        <v>26</v>
      </c>
      <c r="G4" s="4" t="s">
        <v>93</v>
      </c>
    </row>
    <row r="5" customFormat="false" ht="21.75" hidden="false" customHeight="true" outlineLevel="0" collapsed="false">
      <c r="B5" s="48" t="str">
        <f aca="false">①データ入力!B21</f>
        <v>商品A（主力品）</v>
      </c>
      <c r="C5" s="49" t="n">
        <f aca="false">①データ入力!C21</f>
        <v>45000</v>
      </c>
      <c r="D5" s="50" t="n">
        <f aca="false">①データ入力!D21</f>
        <v>0.338855421686747</v>
      </c>
      <c r="E5" s="50" t="n">
        <f aca="false">①データ入力!E21</f>
        <v>0.338855421686747</v>
      </c>
      <c r="F5" s="12" t="str">
        <f aca="false">①データ入力!F21</f>
        <v>A</v>
      </c>
      <c r="G5" s="51" t="s">
        <v>94</v>
      </c>
    </row>
    <row r="6" customFormat="false" ht="21.75" hidden="false" customHeight="true" outlineLevel="0" collapsed="false">
      <c r="B6" s="52" t="str">
        <f aca="false">①データ入力!B22</f>
        <v>商品B（定番品）</v>
      </c>
      <c r="C6" s="53" t="n">
        <f aca="false">①データ入力!C22</f>
        <v>32000</v>
      </c>
      <c r="D6" s="54" t="n">
        <f aca="false">①データ入力!D22</f>
        <v>0.240963855421687</v>
      </c>
      <c r="E6" s="54" t="n">
        <f aca="false">①データ入力!E22</f>
        <v>0.579819277108434</v>
      </c>
      <c r="F6" s="12" t="str">
        <f aca="false">①データ入力!F22</f>
        <v>A</v>
      </c>
      <c r="G6" s="55" t="s">
        <v>95</v>
      </c>
    </row>
    <row r="7" customFormat="false" ht="21.75" hidden="false" customHeight="true" outlineLevel="0" collapsed="false">
      <c r="B7" s="48" t="str">
        <f aca="false">①データ入力!B23</f>
        <v>商品C（新商品）</v>
      </c>
      <c r="C7" s="49" t="n">
        <f aca="false">①データ入力!C23</f>
        <v>18500</v>
      </c>
      <c r="D7" s="50" t="n">
        <f aca="false">①データ入力!D23</f>
        <v>0.139307228915663</v>
      </c>
      <c r="E7" s="50" t="n">
        <f aca="false">①データ入力!E23</f>
        <v>0.719126506024096</v>
      </c>
      <c r="F7" s="13" t="str">
        <f aca="false">①データ入力!F23</f>
        <v>B</v>
      </c>
      <c r="G7" s="51" t="s">
        <v>96</v>
      </c>
    </row>
    <row r="8" customFormat="false" ht="21.75" hidden="false" customHeight="true" outlineLevel="0" collapsed="false">
      <c r="B8" s="52" t="str">
        <f aca="false">①データ入力!B24</f>
        <v>商品D</v>
      </c>
      <c r="C8" s="53" t="n">
        <f aca="false">①データ入力!C24</f>
        <v>12000</v>
      </c>
      <c r="D8" s="54" t="n">
        <f aca="false">①データ入力!D24</f>
        <v>0.0903614457831325</v>
      </c>
      <c r="E8" s="54" t="n">
        <f aca="false">①データ入力!E24</f>
        <v>0.809487951807229</v>
      </c>
      <c r="F8" s="13" t="str">
        <f aca="false">①データ入力!F24</f>
        <v>B</v>
      </c>
      <c r="G8" s="56" t="s">
        <v>97</v>
      </c>
    </row>
    <row r="9" customFormat="false" ht="21.75" hidden="false" customHeight="true" outlineLevel="0" collapsed="false">
      <c r="B9" s="48" t="str">
        <f aca="false">①データ入力!B25</f>
        <v>商品E</v>
      </c>
      <c r="C9" s="49" t="n">
        <f aca="false">①データ入力!C25</f>
        <v>8800</v>
      </c>
      <c r="D9" s="50" t="n">
        <f aca="false">①データ入力!D25</f>
        <v>0.0662650602409639</v>
      </c>
      <c r="E9" s="50" t="n">
        <f aca="false">①データ入力!E25</f>
        <v>0.875753012048193</v>
      </c>
      <c r="F9" s="13" t="str">
        <f aca="false">①データ入力!F25</f>
        <v>B</v>
      </c>
      <c r="G9" s="51" t="s">
        <v>98</v>
      </c>
    </row>
    <row r="10" customFormat="false" ht="21.75" hidden="false" customHeight="true" outlineLevel="0" collapsed="false">
      <c r="B10" s="52" t="str">
        <f aca="false">①データ入力!B26</f>
        <v>商品F</v>
      </c>
      <c r="C10" s="53" t="n">
        <f aca="false">①データ入力!C26</f>
        <v>6500</v>
      </c>
      <c r="D10" s="54" t="n">
        <f aca="false">①データ入力!D26</f>
        <v>0.0489457831325301</v>
      </c>
      <c r="E10" s="54" t="n">
        <f aca="false">①データ入力!E26</f>
        <v>0.924698795180723</v>
      </c>
      <c r="F10" s="14" t="str">
        <f aca="false">①データ入力!F26</f>
        <v>C</v>
      </c>
      <c r="G10" s="55" t="s">
        <v>99</v>
      </c>
    </row>
    <row r="11" customFormat="false" ht="21.75" hidden="false" customHeight="true" outlineLevel="0" collapsed="false">
      <c r="B11" s="48" t="str">
        <f aca="false">①データ入力!B27</f>
        <v>商品G</v>
      </c>
      <c r="C11" s="49" t="n">
        <f aca="false">①データ入力!C27</f>
        <v>4200</v>
      </c>
      <c r="D11" s="50" t="n">
        <f aca="false">①データ入力!D27</f>
        <v>0.0316265060240964</v>
      </c>
      <c r="E11" s="50" t="n">
        <f aca="false">①データ入力!E27</f>
        <v>0.956325301204819</v>
      </c>
      <c r="F11" s="14" t="str">
        <f aca="false">①データ入力!F27</f>
        <v>C</v>
      </c>
      <c r="G11" s="51" t="s">
        <v>100</v>
      </c>
    </row>
    <row r="12" customFormat="false" ht="21.75" hidden="false" customHeight="true" outlineLevel="0" collapsed="false">
      <c r="B12" s="52" t="str">
        <f aca="false">①データ入力!B28</f>
        <v>商品H</v>
      </c>
      <c r="C12" s="53" t="n">
        <f aca="false">①データ入力!C28</f>
        <v>3100</v>
      </c>
      <c r="D12" s="54" t="n">
        <f aca="false">①データ入力!D28</f>
        <v>0.0233433734939759</v>
      </c>
      <c r="E12" s="54" t="n">
        <f aca="false">①データ入力!E28</f>
        <v>0.979668674698795</v>
      </c>
      <c r="F12" s="14" t="str">
        <f aca="false">①データ入力!F28</f>
        <v>C</v>
      </c>
      <c r="G12" s="55" t="s">
        <v>101</v>
      </c>
    </row>
    <row r="13" customFormat="false" ht="21.75" hidden="false" customHeight="true" outlineLevel="0" collapsed="false">
      <c r="B13" s="48" t="str">
        <f aca="false">①データ入力!B29</f>
        <v>商品I</v>
      </c>
      <c r="C13" s="49" t="n">
        <f aca="false">①データ入力!C29</f>
        <v>1800</v>
      </c>
      <c r="D13" s="50" t="n">
        <f aca="false">①データ入力!D29</f>
        <v>0.0135542168674699</v>
      </c>
      <c r="E13" s="50" t="n">
        <f aca="false">①データ入力!E29</f>
        <v>0.993222891566265</v>
      </c>
      <c r="F13" s="14" t="str">
        <f aca="false">①データ入力!F29</f>
        <v>C</v>
      </c>
      <c r="G13" s="51" t="s">
        <v>102</v>
      </c>
    </row>
    <row r="14" customFormat="false" ht="21.75" hidden="false" customHeight="true" outlineLevel="0" collapsed="false">
      <c r="B14" s="52" t="str">
        <f aca="false">①データ入力!B30</f>
        <v>商品J</v>
      </c>
      <c r="C14" s="53" t="n">
        <f aca="false">①データ入力!C30</f>
        <v>900</v>
      </c>
      <c r="D14" s="54" t="n">
        <f aca="false">①データ入力!D30</f>
        <v>0.00677710843373494</v>
      </c>
      <c r="E14" s="54" t="n">
        <f aca="false">①データ入力!E30</f>
        <v>1</v>
      </c>
      <c r="F14" s="14" t="str">
        <f aca="false">①データ入力!F30</f>
        <v>C</v>
      </c>
      <c r="G14" s="55" t="s">
        <v>103</v>
      </c>
    </row>
    <row r="15" customFormat="false" ht="19.5" hidden="false" customHeight="true" outlineLevel="0" collapsed="false"/>
    <row r="16" customFormat="false" ht="9.75" hidden="false" customHeight="true" outlineLevel="0" collapsed="false"/>
    <row r="17" customFormat="false" ht="25.5" hidden="false" customHeight="true" outlineLevel="0" collapsed="false">
      <c r="B17" s="3" t="s">
        <v>104</v>
      </c>
      <c r="C17" s="3"/>
      <c r="D17" s="3"/>
      <c r="E17" s="3"/>
      <c r="F17" s="3"/>
      <c r="G17" s="3"/>
    </row>
    <row r="18" customFormat="false" ht="24" hidden="false" customHeight="true" outlineLevel="0" collapsed="false">
      <c r="B18" s="57" t="s">
        <v>105</v>
      </c>
      <c r="C18" s="57"/>
      <c r="D18" s="57"/>
      <c r="E18" s="57"/>
      <c r="F18" s="58" t="n">
        <f aca="false">COUNTIF(F5:F14,"A")</f>
        <v>2</v>
      </c>
      <c r="G18" s="58"/>
    </row>
    <row r="19" customFormat="false" ht="24" hidden="false" customHeight="true" outlineLevel="0" collapsed="false">
      <c r="B19" s="59" t="s">
        <v>106</v>
      </c>
      <c r="C19" s="59"/>
      <c r="D19" s="59"/>
      <c r="E19" s="59"/>
      <c r="F19" s="58" t="n">
        <f aca="false">COUNTIF(F5:F14,"B")</f>
        <v>3</v>
      </c>
      <c r="G19" s="58"/>
    </row>
    <row r="20" customFormat="false" ht="24" hidden="false" customHeight="true" outlineLevel="0" collapsed="false">
      <c r="B20" s="60" t="s">
        <v>107</v>
      </c>
      <c r="C20" s="60"/>
      <c r="D20" s="60"/>
      <c r="E20" s="60"/>
      <c r="F20" s="58" t="n">
        <f aca="false">COUNTIF(F5:F14,"C")</f>
        <v>5</v>
      </c>
      <c r="G20" s="58"/>
    </row>
    <row r="21" customFormat="false" ht="19.5" hidden="false" customHeight="true" outlineLevel="0" collapsed="false"/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</sheetData>
  <mergeCells count="9">
    <mergeCell ref="B1:G1"/>
    <mergeCell ref="B3:G3"/>
    <mergeCell ref="B17:G17"/>
    <mergeCell ref="B18:E18"/>
    <mergeCell ref="F18:G18"/>
    <mergeCell ref="B19:E19"/>
    <mergeCell ref="F19:G19"/>
    <mergeCell ref="B20:E20"/>
    <mergeCell ref="F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0"/>
    <col collapsed="false" customWidth="true" hidden="false" outlineLevel="0" max="3" min="3" style="1" width="3"/>
  </cols>
  <sheetData>
    <row r="1" customFormat="false" ht="42" hidden="false" customHeight="true" outlineLevel="0" collapsed="false">
      <c r="B1" s="61" t="s">
        <v>108</v>
      </c>
    </row>
    <row r="3" customFormat="false" ht="25.5" hidden="false" customHeight="true" outlineLevel="0" collapsed="false">
      <c r="B3" s="62" t="s">
        <v>109</v>
      </c>
    </row>
    <row r="4" customFormat="false" ht="19.5" hidden="false" customHeight="true" outlineLevel="0" collapsed="false">
      <c r="B4" s="63" t="s">
        <v>110</v>
      </c>
    </row>
    <row r="5" customFormat="false" ht="7.5" hidden="false" customHeight="true" outlineLevel="0" collapsed="false">
      <c r="B5" s="64"/>
    </row>
    <row r="6" customFormat="false" ht="25.5" hidden="false" customHeight="true" outlineLevel="0" collapsed="false">
      <c r="B6" s="62" t="s">
        <v>111</v>
      </c>
    </row>
    <row r="7" customFormat="false" ht="19.5" hidden="false" customHeight="true" outlineLevel="0" collapsed="false">
      <c r="B7" s="63" t="s">
        <v>112</v>
      </c>
    </row>
    <row r="8" customFormat="false" ht="19.5" hidden="false" customHeight="true" outlineLevel="0" collapsed="false">
      <c r="B8" s="63" t="s">
        <v>113</v>
      </c>
    </row>
    <row r="9" customFormat="false" ht="7.5" hidden="false" customHeight="true" outlineLevel="0" collapsed="false">
      <c r="B9" s="64"/>
    </row>
    <row r="10" customFormat="false" ht="25.5" hidden="false" customHeight="true" outlineLevel="0" collapsed="false">
      <c r="B10" s="62" t="s">
        <v>114</v>
      </c>
    </row>
    <row r="11" customFormat="false" ht="19.5" hidden="false" customHeight="true" outlineLevel="0" collapsed="false">
      <c r="B11" s="63" t="s">
        <v>115</v>
      </c>
    </row>
    <row r="12" customFormat="false" ht="19.5" hidden="false" customHeight="true" outlineLevel="0" collapsed="false">
      <c r="B12" s="63" t="s">
        <v>116</v>
      </c>
    </row>
    <row r="13" customFormat="false" ht="7.5" hidden="false" customHeight="true" outlineLevel="0" collapsed="false">
      <c r="B13" s="64"/>
    </row>
    <row r="14" customFormat="false" ht="25.5" hidden="false" customHeight="true" outlineLevel="0" collapsed="false">
      <c r="B14" s="62" t="s">
        <v>117</v>
      </c>
    </row>
    <row r="15" customFormat="false" ht="19.5" hidden="false" customHeight="true" outlineLevel="0" collapsed="false">
      <c r="B15" s="63" t="s">
        <v>118</v>
      </c>
    </row>
    <row r="16" customFormat="false" ht="7.5" hidden="false" customHeight="true" outlineLevel="0" collapsed="false">
      <c r="B16" s="64"/>
    </row>
    <row r="17" customFormat="false" ht="25.5" hidden="false" customHeight="true" outlineLevel="0" collapsed="false">
      <c r="B17" s="62" t="s">
        <v>119</v>
      </c>
    </row>
    <row r="18" customFormat="false" ht="19.5" hidden="false" customHeight="true" outlineLevel="0" collapsed="false">
      <c r="B18" s="63" t="s">
        <v>120</v>
      </c>
    </row>
    <row r="19" customFormat="false" ht="19.5" hidden="false" customHeight="true" outlineLevel="0" collapsed="false">
      <c r="B19" s="63" t="s">
        <v>121</v>
      </c>
    </row>
    <row r="20" customFormat="false" ht="7.5" hidden="false" customHeight="true" outlineLevel="0" collapsed="false">
      <c r="B20" s="64"/>
    </row>
    <row r="21" customFormat="false" ht="25.5" hidden="false" customHeight="true" outlineLevel="0" collapsed="false">
      <c r="B21" s="65" t="s">
        <v>122</v>
      </c>
    </row>
    <row r="22" customFormat="false" ht="19.5" hidden="false" customHeight="true" outlineLevel="0" collapsed="false">
      <c r="B22" s="63" t="s">
        <v>123</v>
      </c>
    </row>
    <row r="23" customFormat="false" ht="19.5" hidden="false" customHeight="true" outlineLevel="0" collapsed="false">
      <c r="B23" s="63" t="s">
        <v>124</v>
      </c>
    </row>
    <row r="24" customFormat="false" ht="19.5" hidden="false" customHeight="true" outlineLevel="0" collapsed="false">
      <c r="B24" s="63" t="s">
        <v>125</v>
      </c>
    </row>
    <row r="25" customFormat="false" ht="19.5" hidden="false" customHeight="true" outlineLevel="0" collapsed="false">
      <c r="B25" s="63" t="s">
        <v>126</v>
      </c>
    </row>
    <row r="27" customFormat="false" ht="19.5" hidden="false" customHeight="true" outlineLevel="0" collapsed="false">
      <c r="B27" s="66" t="s">
        <v>127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2026-04-03T12:51:59Z</dcterms:created>
  <dc:creator>openpyxl</dc:creator>
  <dc:description/>
  <dc:language>en-US</dc:language>
  <cp:lastModifiedBy/>
  <dcterms:modified xsi:type="dcterms:W3CDTF">2026-04-03T12:52:16Z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